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audreydejong/Library/Mobile Documents/com~apple~CloudDocs/GGZ IJssel-Berkel/Website/"/>
    </mc:Choice>
  </mc:AlternateContent>
  <xr:revisionPtr revIDLastSave="0" documentId="8_{E98A1F9B-34D9-B04A-825A-72D52FEA2907}" xr6:coauthVersionLast="36" xr6:coauthVersionMax="36" xr10:uidLastSave="{00000000-0000-0000-0000-000000000000}"/>
  <bookViews>
    <workbookView xWindow="0" yWindow="500" windowWidth="31720" windowHeight="15420" activeTab="1" xr2:uid="{00000000-000D-0000-FFFF-FFFF00000000}"/>
  </bookViews>
  <sheets>
    <sheet name="Index" sheetId="2" r:id="rId1"/>
    <sheet name="Consult" sheetId="1" r:id="rId2"/>
    <sheet name="Groepsconsult" sheetId="3" r:id="rId3"/>
    <sheet name="Verblijf" sheetId="4" r:id="rId4"/>
    <sheet name="Overige prestaties" sheetId="5" r:id="rId5"/>
    <sheet name="Toeslag consult" sheetId="6" r:id="rId6"/>
    <sheet name="Toeslag verblijf" sheetId="7" r:id="rId7"/>
    <sheet name="Toeslag groepsconsult" sheetId="8" r:id="rId8"/>
  </sheets>
  <definedNames>
    <definedName name="_xlnm._FilterDatabase" localSheetId="1" hidden="1">Consult!$A$1:$Y$1025</definedName>
    <definedName name="_xlnm._FilterDatabase" localSheetId="2" hidden="1">Groepsconsult!$A$1:$X$73</definedName>
    <definedName name="_xlnm._FilterDatabase" localSheetId="4" hidden="1">'Overige prestaties'!$A$1:$S$179</definedName>
    <definedName name="_xlnm._FilterDatabase" localSheetId="3" hidden="1">Verblijf!$A$1:$AN$59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" i="6" l="1"/>
  <c r="R4" i="6"/>
  <c r="R5" i="6"/>
  <c r="R6" i="6"/>
  <c r="R7" i="6"/>
  <c r="R8" i="6"/>
  <c r="R9" i="6"/>
  <c r="R2" i="6"/>
  <c r="S159" i="5" l="1"/>
  <c r="S153" i="5"/>
  <c r="I153" i="5"/>
  <c r="J153" i="5"/>
  <c r="K153" i="5" s="1"/>
  <c r="O153" i="5"/>
  <c r="I154" i="5"/>
  <c r="J154" i="5"/>
  <c r="K154" i="5" s="1"/>
  <c r="O154" i="5"/>
  <c r="S154" i="5"/>
  <c r="I155" i="5"/>
  <c r="J155" i="5"/>
  <c r="K155" i="5" s="1"/>
  <c r="O155" i="5"/>
  <c r="S155" i="5"/>
  <c r="I156" i="5"/>
  <c r="J156" i="5"/>
  <c r="K156" i="5" s="1"/>
  <c r="O156" i="5"/>
  <c r="S156" i="5"/>
  <c r="I157" i="5"/>
  <c r="J157" i="5"/>
  <c r="K157" i="5" s="1"/>
  <c r="O157" i="5"/>
  <c r="S157" i="5"/>
  <c r="I158" i="5"/>
  <c r="J158" i="5"/>
  <c r="K158" i="5" s="1"/>
  <c r="O158" i="5"/>
  <c r="S158" i="5"/>
  <c r="I159" i="5"/>
  <c r="J159" i="5"/>
  <c r="K159" i="5" s="1"/>
  <c r="O159" i="5"/>
  <c r="S121" i="5"/>
  <c r="N3" i="7" l="1"/>
  <c r="N4" i="7"/>
  <c r="N2" i="7"/>
  <c r="S120" i="5"/>
  <c r="S119" i="5"/>
  <c r="S118" i="5"/>
  <c r="S117" i="5"/>
  <c r="S116" i="5"/>
  <c r="S115" i="5"/>
  <c r="S114" i="5"/>
  <c r="S113" i="5"/>
  <c r="S112" i="5"/>
  <c r="S111" i="5"/>
  <c r="S110" i="5"/>
  <c r="S109" i="5"/>
  <c r="S108" i="5"/>
  <c r="S107" i="5"/>
  <c r="S106" i="5"/>
  <c r="S105" i="5"/>
  <c r="S104" i="5"/>
  <c r="S103" i="5"/>
  <c r="S102" i="5"/>
  <c r="S101" i="5"/>
  <c r="S100" i="5"/>
  <c r="S99" i="5"/>
  <c r="S98" i="5"/>
  <c r="S97" i="5"/>
  <c r="S15" i="5"/>
  <c r="S14" i="5"/>
  <c r="S13" i="5"/>
  <c r="S12" i="5"/>
  <c r="S11" i="5"/>
  <c r="S10" i="5"/>
  <c r="I16" i="6"/>
  <c r="J16" i="6" s="1"/>
  <c r="H16" i="6"/>
  <c r="N16" i="6"/>
  <c r="H14" i="6" l="1"/>
  <c r="O66" i="1" l="1"/>
  <c r="B29" i="2"/>
  <c r="B30" i="2" s="1"/>
  <c r="I2" i="3" l="1"/>
  <c r="N2" i="3" s="1"/>
  <c r="I7" i="3"/>
  <c r="N7" i="3" s="1"/>
  <c r="I8" i="3"/>
  <c r="N8" i="3" s="1"/>
  <c r="I9" i="3"/>
  <c r="N9" i="3" s="1"/>
  <c r="I15" i="3"/>
  <c r="N15" i="3" s="1"/>
  <c r="I16" i="3"/>
  <c r="N16" i="3" s="1"/>
  <c r="I17" i="3"/>
  <c r="N17" i="3" s="1"/>
  <c r="I23" i="3"/>
  <c r="N23" i="3" s="1"/>
  <c r="I24" i="3"/>
  <c r="N24" i="3" s="1"/>
  <c r="I25" i="3"/>
  <c r="N25" i="3" s="1"/>
  <c r="I31" i="3"/>
  <c r="N31" i="3" s="1"/>
  <c r="I32" i="3"/>
  <c r="N32" i="3" s="1"/>
  <c r="I33" i="3"/>
  <c r="N33" i="3" s="1"/>
  <c r="I39" i="3"/>
  <c r="J39" i="3" s="1"/>
  <c r="I40" i="3"/>
  <c r="N40" i="3" s="1"/>
  <c r="I41" i="3"/>
  <c r="N41" i="3" s="1"/>
  <c r="I47" i="3"/>
  <c r="N47" i="3" s="1"/>
  <c r="I48" i="3"/>
  <c r="N48" i="3" s="1"/>
  <c r="I49" i="3"/>
  <c r="N49" i="3" s="1"/>
  <c r="I55" i="3"/>
  <c r="J55" i="3" s="1"/>
  <c r="I56" i="3"/>
  <c r="N56" i="3" s="1"/>
  <c r="I57" i="3"/>
  <c r="N57" i="3" s="1"/>
  <c r="I63" i="3"/>
  <c r="J63" i="3" s="1"/>
  <c r="I64" i="3"/>
  <c r="N64" i="3" s="1"/>
  <c r="I65" i="3"/>
  <c r="N65" i="3" s="1"/>
  <c r="I71" i="3"/>
  <c r="J71" i="3" s="1"/>
  <c r="I72" i="3"/>
  <c r="N72" i="3" s="1"/>
  <c r="I73" i="3"/>
  <c r="N73" i="3" s="1"/>
  <c r="I70" i="3"/>
  <c r="I69" i="3"/>
  <c r="I68" i="3"/>
  <c r="I67" i="3"/>
  <c r="I66" i="3"/>
  <c r="I62" i="3"/>
  <c r="I61" i="3"/>
  <c r="I60" i="3"/>
  <c r="I59" i="3"/>
  <c r="I58" i="3"/>
  <c r="I54" i="3"/>
  <c r="I53" i="3"/>
  <c r="I52" i="3"/>
  <c r="I51" i="3"/>
  <c r="I50" i="3"/>
  <c r="I46" i="3"/>
  <c r="I45" i="3"/>
  <c r="I44" i="3"/>
  <c r="I43" i="3"/>
  <c r="I42" i="3"/>
  <c r="I38" i="3"/>
  <c r="I37" i="3"/>
  <c r="I36" i="3"/>
  <c r="I35" i="3"/>
  <c r="I34" i="3"/>
  <c r="I30" i="3"/>
  <c r="I29" i="3"/>
  <c r="I28" i="3"/>
  <c r="I27" i="3"/>
  <c r="I26" i="3"/>
  <c r="I22" i="3"/>
  <c r="I21" i="3"/>
  <c r="I20" i="3"/>
  <c r="I19" i="3"/>
  <c r="I18" i="3"/>
  <c r="I14" i="3"/>
  <c r="I13" i="3"/>
  <c r="I12" i="3"/>
  <c r="I11" i="3"/>
  <c r="I10" i="3"/>
  <c r="I6" i="3"/>
  <c r="I5" i="3"/>
  <c r="I4" i="3"/>
  <c r="I3" i="3"/>
  <c r="N5" i="3" l="1"/>
  <c r="J5" i="3"/>
  <c r="N45" i="3"/>
  <c r="J45" i="3"/>
  <c r="N46" i="3"/>
  <c r="J46" i="3"/>
  <c r="N37" i="3"/>
  <c r="J37" i="3"/>
  <c r="N61" i="3"/>
  <c r="J61" i="3"/>
  <c r="N6" i="3"/>
  <c r="J6" i="3"/>
  <c r="N38" i="3"/>
  <c r="J38" i="3"/>
  <c r="N62" i="3"/>
  <c r="J62" i="3"/>
  <c r="N13" i="3"/>
  <c r="J13" i="3"/>
  <c r="N30" i="3"/>
  <c r="J30" i="3"/>
  <c r="N26" i="3"/>
  <c r="J26" i="3"/>
  <c r="J42" i="3"/>
  <c r="N42" i="3"/>
  <c r="N50" i="3"/>
  <c r="J50" i="3"/>
  <c r="J58" i="3"/>
  <c r="N58" i="3"/>
  <c r="J66" i="3"/>
  <c r="N66" i="3"/>
  <c r="N21" i="3"/>
  <c r="J21" i="3"/>
  <c r="N22" i="3"/>
  <c r="J22" i="3"/>
  <c r="N54" i="3"/>
  <c r="J54" i="3"/>
  <c r="N70" i="3"/>
  <c r="J70" i="3"/>
  <c r="N10" i="3"/>
  <c r="J10" i="3"/>
  <c r="N3" i="3"/>
  <c r="J3" i="3"/>
  <c r="N19" i="3"/>
  <c r="J19" i="3"/>
  <c r="N35" i="3"/>
  <c r="J35" i="3"/>
  <c r="N43" i="3"/>
  <c r="J43" i="3"/>
  <c r="N51" i="3"/>
  <c r="J51" i="3"/>
  <c r="N59" i="3"/>
  <c r="J59" i="3"/>
  <c r="N67" i="3"/>
  <c r="J67" i="3"/>
  <c r="N29" i="3"/>
  <c r="J29" i="3"/>
  <c r="N53" i="3"/>
  <c r="J53" i="3"/>
  <c r="N69" i="3"/>
  <c r="J69" i="3"/>
  <c r="N14" i="3"/>
  <c r="J14" i="3"/>
  <c r="J2" i="3"/>
  <c r="N18" i="3"/>
  <c r="J18" i="3"/>
  <c r="N34" i="3"/>
  <c r="J34" i="3"/>
  <c r="N11" i="3"/>
  <c r="J11" i="3"/>
  <c r="N27" i="3"/>
  <c r="J27" i="3"/>
  <c r="N4" i="3"/>
  <c r="J4" i="3"/>
  <c r="N12" i="3"/>
  <c r="J12" i="3"/>
  <c r="N20" i="3"/>
  <c r="J20" i="3"/>
  <c r="N28" i="3"/>
  <c r="J28" i="3"/>
  <c r="N36" i="3"/>
  <c r="J36" i="3"/>
  <c r="N44" i="3"/>
  <c r="J44" i="3"/>
  <c r="N52" i="3"/>
  <c r="J52" i="3"/>
  <c r="N60" i="3"/>
  <c r="J60" i="3"/>
  <c r="N68" i="3"/>
  <c r="J68" i="3"/>
  <c r="J73" i="3"/>
  <c r="J65" i="3"/>
  <c r="J57" i="3"/>
  <c r="J49" i="3"/>
  <c r="J41" i="3"/>
  <c r="J33" i="3"/>
  <c r="J25" i="3"/>
  <c r="J17" i="3"/>
  <c r="J9" i="3"/>
  <c r="J72" i="3"/>
  <c r="J64" i="3"/>
  <c r="J56" i="3"/>
  <c r="J48" i="3"/>
  <c r="J40" i="3"/>
  <c r="J32" i="3"/>
  <c r="J24" i="3"/>
  <c r="J16" i="3"/>
  <c r="J8" i="3"/>
  <c r="J47" i="3"/>
  <c r="J31" i="3"/>
  <c r="J23" i="3"/>
  <c r="J15" i="3"/>
  <c r="J7" i="3"/>
  <c r="N71" i="3"/>
  <c r="N63" i="3"/>
  <c r="N55" i="3"/>
  <c r="N39" i="3"/>
  <c r="I126" i="5"/>
  <c r="J126" i="5"/>
  <c r="K126" i="5" s="1"/>
  <c r="O126" i="5"/>
  <c r="S126" i="5"/>
  <c r="I127" i="5"/>
  <c r="J127" i="5"/>
  <c r="K127" i="5" s="1"/>
  <c r="O127" i="5"/>
  <c r="S127" i="5"/>
  <c r="I128" i="5"/>
  <c r="J128" i="5"/>
  <c r="K128" i="5" s="1"/>
  <c r="O128" i="5"/>
  <c r="S128" i="5"/>
  <c r="I129" i="5"/>
  <c r="J129" i="5"/>
  <c r="K129" i="5" s="1"/>
  <c r="O129" i="5"/>
  <c r="S129" i="5"/>
  <c r="I130" i="5"/>
  <c r="J130" i="5"/>
  <c r="K130" i="5" s="1"/>
  <c r="O130" i="5"/>
  <c r="S130" i="5"/>
  <c r="I131" i="5"/>
  <c r="J131" i="5"/>
  <c r="K131" i="5" s="1"/>
  <c r="O131" i="5"/>
  <c r="S131" i="5"/>
  <c r="I132" i="5"/>
  <c r="J132" i="5"/>
  <c r="K132" i="5" s="1"/>
  <c r="O132" i="5"/>
  <c r="S132" i="5"/>
  <c r="I133" i="5"/>
  <c r="J133" i="5"/>
  <c r="K133" i="5" s="1"/>
  <c r="O133" i="5"/>
  <c r="S133" i="5"/>
  <c r="I134" i="5"/>
  <c r="J134" i="5"/>
  <c r="K134" i="5" s="1"/>
  <c r="O134" i="5"/>
  <c r="S134" i="5"/>
  <c r="I135" i="5"/>
  <c r="J135" i="5"/>
  <c r="K135" i="5"/>
  <c r="O135" i="5"/>
  <c r="S135" i="5"/>
  <c r="I136" i="5"/>
  <c r="J136" i="5"/>
  <c r="K136" i="5" s="1"/>
  <c r="O136" i="5"/>
  <c r="S136" i="5"/>
  <c r="I137" i="5"/>
  <c r="J137" i="5"/>
  <c r="K137" i="5" s="1"/>
  <c r="O137" i="5"/>
  <c r="S137" i="5"/>
  <c r="I138" i="5"/>
  <c r="J138" i="5"/>
  <c r="K138" i="5" s="1"/>
  <c r="O138" i="5"/>
  <c r="S138" i="5"/>
  <c r="I139" i="5"/>
  <c r="J139" i="5"/>
  <c r="K139" i="5" s="1"/>
  <c r="O139" i="5"/>
  <c r="S139" i="5"/>
  <c r="I140" i="5"/>
  <c r="J140" i="5"/>
  <c r="K140" i="5" s="1"/>
  <c r="O140" i="5"/>
  <c r="S140" i="5"/>
  <c r="I141" i="5"/>
  <c r="J141" i="5"/>
  <c r="K141" i="5" s="1"/>
  <c r="O141" i="5"/>
  <c r="S141" i="5"/>
  <c r="I142" i="5"/>
  <c r="J142" i="5"/>
  <c r="K142" i="5" s="1"/>
  <c r="O142" i="5"/>
  <c r="S142" i="5"/>
  <c r="I143" i="5"/>
  <c r="J143" i="5"/>
  <c r="K143" i="5" s="1"/>
  <c r="O143" i="5"/>
  <c r="S143" i="5"/>
  <c r="I144" i="5"/>
  <c r="J144" i="5"/>
  <c r="K144" i="5" s="1"/>
  <c r="O144" i="5"/>
  <c r="S144" i="5"/>
  <c r="I145" i="5"/>
  <c r="J145" i="5"/>
  <c r="K145" i="5" s="1"/>
  <c r="O145" i="5"/>
  <c r="S145" i="5"/>
  <c r="I146" i="5"/>
  <c r="J146" i="5"/>
  <c r="K146" i="5" s="1"/>
  <c r="O146" i="5"/>
  <c r="S146" i="5"/>
  <c r="I147" i="5"/>
  <c r="J147" i="5"/>
  <c r="K147" i="5"/>
  <c r="O147" i="5"/>
  <c r="S147" i="5"/>
  <c r="I148" i="5"/>
  <c r="J148" i="5"/>
  <c r="K148" i="5" s="1"/>
  <c r="O148" i="5"/>
  <c r="S148" i="5"/>
  <c r="I149" i="5"/>
  <c r="J149" i="5"/>
  <c r="K149" i="5" s="1"/>
  <c r="O149" i="5"/>
  <c r="S149" i="5"/>
  <c r="I150" i="5"/>
  <c r="J150" i="5"/>
  <c r="K150" i="5" s="1"/>
  <c r="O150" i="5"/>
  <c r="S150" i="5"/>
  <c r="I151" i="5"/>
  <c r="J151" i="5"/>
  <c r="K151" i="5" s="1"/>
  <c r="O151" i="5"/>
  <c r="S151" i="5"/>
  <c r="I152" i="5"/>
  <c r="J152" i="5"/>
  <c r="K152" i="5" s="1"/>
  <c r="O152" i="5"/>
  <c r="S152" i="5"/>
  <c r="I14" i="6"/>
  <c r="I10" i="6"/>
  <c r="R15" i="6" l="1"/>
  <c r="H2" i="6" l="1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122" i="5"/>
  <c r="S123" i="5"/>
  <c r="S124" i="5"/>
  <c r="S125" i="5"/>
  <c r="AJ60" i="4"/>
  <c r="AJ61" i="4"/>
  <c r="AJ62" i="4"/>
  <c r="AE60" i="4"/>
  <c r="AF60" i="4" s="1"/>
  <c r="AE61" i="4"/>
  <c r="AF61" i="4" s="1"/>
  <c r="AE62" i="4"/>
  <c r="AF62" i="4" s="1"/>
  <c r="AD60" i="4"/>
  <c r="AD61" i="4"/>
  <c r="AD62" i="4"/>
  <c r="X60" i="4"/>
  <c r="X61" i="4"/>
  <c r="X62" i="4"/>
  <c r="T60" i="4"/>
  <c r="S60" i="4"/>
  <c r="S61" i="4"/>
  <c r="T61" i="4" s="1"/>
  <c r="S62" i="4"/>
  <c r="T62" i="4" s="1"/>
  <c r="R60" i="4"/>
  <c r="R61" i="4"/>
  <c r="R62" i="4"/>
  <c r="M62" i="4"/>
  <c r="L60" i="4"/>
  <c r="M60" i="4" s="1"/>
  <c r="L61" i="4"/>
  <c r="M61" i="4" s="1"/>
  <c r="L62" i="4"/>
  <c r="G60" i="4"/>
  <c r="H60" i="4" s="1"/>
  <c r="G61" i="4"/>
  <c r="G62" i="4"/>
  <c r="H62" i="4" s="1"/>
  <c r="H61" i="4"/>
  <c r="D8" i="2" l="1"/>
  <c r="E8" i="2"/>
  <c r="F8" i="2"/>
  <c r="G8" i="2"/>
  <c r="G14" i="2"/>
  <c r="F14" i="2"/>
  <c r="E14" i="2"/>
  <c r="D14" i="2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2" i="1"/>
  <c r="I123" i="5" l="1"/>
  <c r="J123" i="5"/>
  <c r="K123" i="5"/>
  <c r="O123" i="5"/>
  <c r="I124" i="5"/>
  <c r="J124" i="5"/>
  <c r="K124" i="5" s="1"/>
  <c r="O124" i="5"/>
  <c r="I125" i="5"/>
  <c r="J125" i="5"/>
  <c r="K125" i="5" s="1"/>
  <c r="O125" i="5"/>
  <c r="I160" i="5"/>
  <c r="J160" i="5"/>
  <c r="K160" i="5" s="1"/>
  <c r="O160" i="5"/>
  <c r="I161" i="5"/>
  <c r="J161" i="5"/>
  <c r="K161" i="5" s="1"/>
  <c r="O161" i="5"/>
  <c r="I162" i="5"/>
  <c r="J162" i="5"/>
  <c r="K162" i="5" s="1"/>
  <c r="O162" i="5"/>
  <c r="I163" i="5"/>
  <c r="J163" i="5"/>
  <c r="K163" i="5" s="1"/>
  <c r="O163" i="5"/>
  <c r="I164" i="5"/>
  <c r="J164" i="5"/>
  <c r="K164" i="5" s="1"/>
  <c r="O164" i="5"/>
  <c r="I165" i="5"/>
  <c r="J165" i="5"/>
  <c r="K165" i="5" s="1"/>
  <c r="O165" i="5"/>
  <c r="I166" i="5"/>
  <c r="J166" i="5"/>
  <c r="K166" i="5" s="1"/>
  <c r="O166" i="5"/>
  <c r="I167" i="5"/>
  <c r="J167" i="5"/>
  <c r="K167" i="5" s="1"/>
  <c r="O167" i="5"/>
  <c r="I168" i="5"/>
  <c r="J168" i="5"/>
  <c r="K168" i="5" s="1"/>
  <c r="O168" i="5"/>
  <c r="I171" i="5"/>
  <c r="J171" i="5"/>
  <c r="K171" i="5"/>
  <c r="O171" i="5"/>
  <c r="I172" i="5"/>
  <c r="J172" i="5"/>
  <c r="K172" i="5" s="1"/>
  <c r="O172" i="5"/>
  <c r="I173" i="5"/>
  <c r="J173" i="5"/>
  <c r="K173" i="5" s="1"/>
  <c r="O173" i="5"/>
  <c r="I174" i="5"/>
  <c r="J174" i="5"/>
  <c r="K174" i="5" s="1"/>
  <c r="O174" i="5"/>
  <c r="I175" i="5"/>
  <c r="J175" i="5"/>
  <c r="K175" i="5"/>
  <c r="O175" i="5"/>
  <c r="I176" i="5"/>
  <c r="J176" i="5"/>
  <c r="K176" i="5" s="1"/>
  <c r="O176" i="5"/>
  <c r="I177" i="5"/>
  <c r="J177" i="5"/>
  <c r="K177" i="5"/>
  <c r="O177" i="5"/>
  <c r="I178" i="5"/>
  <c r="J178" i="5"/>
  <c r="K178" i="5" s="1"/>
  <c r="O178" i="5"/>
  <c r="I179" i="5"/>
  <c r="J179" i="5"/>
  <c r="K179" i="5" s="1"/>
  <c r="O179" i="5"/>
  <c r="I169" i="5"/>
  <c r="J169" i="5"/>
  <c r="K169" i="5"/>
  <c r="O169" i="5"/>
  <c r="I170" i="5"/>
  <c r="J170" i="5"/>
  <c r="K170" i="5" s="1"/>
  <c r="O170" i="5"/>
  <c r="H29" i="2" l="1"/>
  <c r="H30" i="2" s="1"/>
  <c r="C29" i="2"/>
  <c r="M3" i="8"/>
  <c r="M4" i="8"/>
  <c r="M5" i="8"/>
  <c r="M6" i="8"/>
  <c r="M7" i="8"/>
  <c r="M8" i="8"/>
  <c r="M9" i="8"/>
  <c r="M10" i="8"/>
  <c r="M11" i="8"/>
  <c r="M2" i="8"/>
  <c r="H3" i="8"/>
  <c r="I3" i="8" s="1"/>
  <c r="G3" i="8"/>
  <c r="G4" i="8"/>
  <c r="H4" i="8" s="1"/>
  <c r="I4" i="8" s="1"/>
  <c r="G5" i="8"/>
  <c r="H5" i="8" s="1"/>
  <c r="I5" i="8" s="1"/>
  <c r="G6" i="8"/>
  <c r="H6" i="8" s="1"/>
  <c r="I6" i="8" s="1"/>
  <c r="G7" i="8"/>
  <c r="H7" i="8" s="1"/>
  <c r="I7" i="8" s="1"/>
  <c r="G8" i="8"/>
  <c r="H8" i="8" s="1"/>
  <c r="I8" i="8" s="1"/>
  <c r="G9" i="8"/>
  <c r="H9" i="8" s="1"/>
  <c r="I9" i="8" s="1"/>
  <c r="G10" i="8"/>
  <c r="H10" i="8" s="1"/>
  <c r="I10" i="8" s="1"/>
  <c r="G11" i="8"/>
  <c r="H11" i="8" s="1"/>
  <c r="I11" i="8" s="1"/>
  <c r="G2" i="8"/>
  <c r="H2" i="8" s="1"/>
  <c r="I2" i="8" s="1"/>
  <c r="D7" i="2"/>
  <c r="E7" i="2"/>
  <c r="F7" i="2"/>
  <c r="G7" i="2"/>
  <c r="G13" i="2"/>
  <c r="F13" i="2"/>
  <c r="E13" i="2"/>
  <c r="D13" i="2"/>
  <c r="E29" i="2" l="1"/>
  <c r="C30" i="2"/>
  <c r="D29" i="2"/>
  <c r="F29" i="2"/>
  <c r="G29" i="2"/>
  <c r="P2" i="1"/>
  <c r="O1023" i="1"/>
  <c r="O1011" i="1"/>
  <c r="O999" i="1"/>
  <c r="O987" i="1"/>
  <c r="O975" i="1"/>
  <c r="O964" i="1"/>
  <c r="O952" i="1"/>
  <c r="O940" i="1"/>
  <c r="O928" i="1"/>
  <c r="O916" i="1"/>
  <c r="O905" i="1"/>
  <c r="O893" i="1"/>
  <c r="O881" i="1"/>
  <c r="O869" i="1"/>
  <c r="O857" i="1"/>
  <c r="O845" i="1"/>
  <c r="O834" i="1"/>
  <c r="O822" i="1"/>
  <c r="O810" i="1"/>
  <c r="O798" i="1"/>
  <c r="O786" i="1"/>
  <c r="O775" i="1"/>
  <c r="O763" i="1"/>
  <c r="O751" i="1"/>
  <c r="O739" i="1"/>
  <c r="O727" i="1"/>
  <c r="O715" i="1"/>
  <c r="O704" i="1"/>
  <c r="O692" i="1"/>
  <c r="O680" i="1"/>
  <c r="O668" i="1"/>
  <c r="O656" i="1"/>
  <c r="O645" i="1"/>
  <c r="O633" i="1"/>
  <c r="O621" i="1"/>
  <c r="O609" i="1"/>
  <c r="O597" i="1"/>
  <c r="O586" i="1"/>
  <c r="O574" i="1"/>
  <c r="O562" i="1"/>
  <c r="O550" i="1"/>
  <c r="O538" i="1"/>
  <c r="O526" i="1"/>
  <c r="O515" i="1"/>
  <c r="O503" i="1"/>
  <c r="O491" i="1"/>
  <c r="O479" i="1"/>
  <c r="O1019" i="1"/>
  <c r="O1007" i="1"/>
  <c r="O995" i="1"/>
  <c r="O983" i="1"/>
  <c r="O971" i="1"/>
  <c r="O960" i="1"/>
  <c r="O948" i="1"/>
  <c r="O936" i="1"/>
  <c r="O924" i="1"/>
  <c r="O912" i="1"/>
  <c r="O901" i="1"/>
  <c r="O889" i="1"/>
  <c r="O877" i="1"/>
  <c r="O865" i="1"/>
  <c r="O853" i="1"/>
  <c r="O842" i="1"/>
  <c r="O830" i="1"/>
  <c r="O818" i="1"/>
  <c r="O806" i="1"/>
  <c r="O794" i="1"/>
  <c r="O782" i="1"/>
  <c r="O771" i="1"/>
  <c r="O759" i="1"/>
  <c r="O747" i="1"/>
  <c r="O735" i="1"/>
  <c r="O723" i="1"/>
  <c r="O712" i="1"/>
  <c r="O700" i="1"/>
  <c r="O688" i="1"/>
  <c r="O676" i="1"/>
  <c r="O664" i="1"/>
  <c r="O652" i="1"/>
  <c r="O641" i="1"/>
  <c r="O629" i="1"/>
  <c r="O617" i="1"/>
  <c r="O605" i="1"/>
  <c r="O593" i="1"/>
  <c r="O582" i="1"/>
  <c r="O570" i="1"/>
  <c r="O558" i="1"/>
  <c r="O546" i="1"/>
  <c r="O534" i="1"/>
  <c r="O1018" i="1"/>
  <c r="O1006" i="1"/>
  <c r="O994" i="1"/>
  <c r="O982" i="1"/>
  <c r="O959" i="1"/>
  <c r="O947" i="1"/>
  <c r="O935" i="1"/>
  <c r="O923" i="1"/>
  <c r="O911" i="1"/>
  <c r="O900" i="1"/>
  <c r="O888" i="1"/>
  <c r="O876" i="1"/>
  <c r="O864" i="1"/>
  <c r="O852" i="1"/>
  <c r="O841" i="1"/>
  <c r="O829" i="1"/>
  <c r="O817" i="1"/>
  <c r="O805" i="1"/>
  <c r="O1016" i="1"/>
  <c r="O467" i="1"/>
  <c r="O1022" i="1"/>
  <c r="O1010" i="1"/>
  <c r="O998" i="1"/>
  <c r="O986" i="1"/>
  <c r="O974" i="1"/>
  <c r="O963" i="1"/>
  <c r="O951" i="1"/>
  <c r="O939" i="1"/>
  <c r="O1021" i="1"/>
  <c r="O1009" i="1"/>
  <c r="O997" i="1"/>
  <c r="O985" i="1"/>
  <c r="O973" i="1"/>
  <c r="O962" i="1"/>
  <c r="O950" i="1"/>
  <c r="O938" i="1"/>
  <c r="O926" i="1"/>
  <c r="O914" i="1"/>
  <c r="O903" i="1"/>
  <c r="O891" i="1"/>
  <c r="O879" i="1"/>
  <c r="O867" i="1"/>
  <c r="O855" i="1"/>
  <c r="O843" i="1"/>
  <c r="O832" i="1"/>
  <c r="O820" i="1"/>
  <c r="O808" i="1"/>
  <c r="O796" i="1"/>
  <c r="O784" i="1"/>
  <c r="O773" i="1"/>
  <c r="O761" i="1"/>
  <c r="O749" i="1"/>
  <c r="O737" i="1"/>
  <c r="O725" i="1"/>
  <c r="O714" i="1"/>
  <c r="O511" i="1"/>
  <c r="O499" i="1"/>
  <c r="O487" i="1"/>
  <c r="O475" i="1"/>
  <c r="O463" i="1"/>
  <c r="O452" i="1"/>
  <c r="O440" i="1"/>
  <c r="O428" i="1"/>
  <c r="O416" i="1"/>
  <c r="O404" i="1"/>
  <c r="O393" i="1"/>
  <c r="O381" i="1"/>
  <c r="O369" i="1"/>
  <c r="O357" i="1"/>
  <c r="O345" i="1"/>
  <c r="O333" i="1"/>
  <c r="O322" i="1"/>
  <c r="O310" i="1"/>
  <c r="O298" i="1"/>
  <c r="O286" i="1"/>
  <c r="O274" i="1"/>
  <c r="O263" i="1"/>
  <c r="O251" i="1"/>
  <c r="O239" i="1"/>
  <c r="O227" i="1"/>
  <c r="O215" i="1"/>
  <c r="O203" i="1"/>
  <c r="O192" i="1"/>
  <c r="O180" i="1"/>
  <c r="O168" i="1"/>
  <c r="O156" i="1"/>
  <c r="O144" i="1"/>
  <c r="O133" i="1"/>
  <c r="O121" i="1"/>
  <c r="O109" i="1"/>
  <c r="O97" i="1"/>
  <c r="O85" i="1"/>
  <c r="O74" i="1"/>
  <c r="O62" i="1"/>
  <c r="O50" i="1"/>
  <c r="O38" i="1"/>
  <c r="O26" i="1"/>
  <c r="O14" i="1"/>
  <c r="O3" i="1"/>
  <c r="O793" i="1"/>
  <c r="O781" i="1"/>
  <c r="O770" i="1"/>
  <c r="O758" i="1"/>
  <c r="O746" i="1"/>
  <c r="O734" i="1"/>
  <c r="O722" i="1"/>
  <c r="O711" i="1"/>
  <c r="O699" i="1"/>
  <c r="O687" i="1"/>
  <c r="O675" i="1"/>
  <c r="O663" i="1"/>
  <c r="O651" i="1"/>
  <c r="O640" i="1"/>
  <c r="O628" i="1"/>
  <c r="O616" i="1"/>
  <c r="O604" i="1"/>
  <c r="O592" i="1"/>
  <c r="O581" i="1"/>
  <c r="O569" i="1"/>
  <c r="O557" i="1"/>
  <c r="O545" i="1"/>
  <c r="O533" i="1"/>
  <c r="O522" i="1"/>
  <c r="O510" i="1"/>
  <c r="O498" i="1"/>
  <c r="O486" i="1"/>
  <c r="O474" i="1"/>
  <c r="O462" i="1"/>
  <c r="O451" i="1"/>
  <c r="O439" i="1"/>
  <c r="O427" i="1"/>
  <c r="O415" i="1"/>
  <c r="O403" i="1"/>
  <c r="O392" i="1"/>
  <c r="O380" i="1"/>
  <c r="O368" i="1"/>
  <c r="O356" i="1"/>
  <c r="O344" i="1"/>
  <c r="O332" i="1"/>
  <c r="O321" i="1"/>
  <c r="O309" i="1"/>
  <c r="O297" i="1"/>
  <c r="O285" i="1"/>
  <c r="O273" i="1"/>
  <c r="O262" i="1"/>
  <c r="O250" i="1"/>
  <c r="O238" i="1"/>
  <c r="O226" i="1"/>
  <c r="O214" i="1"/>
  <c r="O191" i="1"/>
  <c r="O179" i="1"/>
  <c r="O167" i="1"/>
  <c r="O155" i="1"/>
  <c r="O143" i="1"/>
  <c r="O132" i="1"/>
  <c r="O120" i="1"/>
  <c r="O108" i="1"/>
  <c r="O96" i="1"/>
  <c r="O84" i="1"/>
  <c r="O73" i="1"/>
  <c r="O61" i="1"/>
  <c r="O49" i="1"/>
  <c r="O37" i="1"/>
  <c r="O25" i="1"/>
  <c r="O13" i="1"/>
  <c r="O1017" i="1"/>
  <c r="O1005" i="1"/>
  <c r="O993" i="1"/>
  <c r="O981" i="1"/>
  <c r="O970" i="1"/>
  <c r="O958" i="1"/>
  <c r="O1004" i="1"/>
  <c r="O992" i="1"/>
  <c r="O980" i="1"/>
  <c r="O969" i="1"/>
  <c r="O957" i="1"/>
  <c r="O945" i="1"/>
  <c r="O933" i="1"/>
  <c r="O921" i="1"/>
  <c r="O909" i="1"/>
  <c r="O898" i="1"/>
  <c r="O886" i="1"/>
  <c r="O874" i="1"/>
  <c r="O862" i="1"/>
  <c r="O850" i="1"/>
  <c r="O839" i="1"/>
  <c r="O827" i="1"/>
  <c r="O815" i="1"/>
  <c r="O803" i="1"/>
  <c r="O791" i="1"/>
  <c r="O779" i="1"/>
  <c r="O768" i="1"/>
  <c r="O756" i="1"/>
  <c r="O744" i="1"/>
  <c r="O732" i="1"/>
  <c r="O720" i="1"/>
  <c r="O709" i="1"/>
  <c r="O697" i="1"/>
  <c r="O685" i="1"/>
  <c r="O673" i="1"/>
  <c r="O661" i="1"/>
  <c r="O650" i="1"/>
  <c r="O638" i="1"/>
  <c r="O626" i="1"/>
  <c r="O614" i="1"/>
  <c r="O602" i="1"/>
  <c r="O590" i="1"/>
  <c r="O579" i="1"/>
  <c r="O567" i="1"/>
  <c r="O555" i="1"/>
  <c r="O543" i="1"/>
  <c r="O531" i="1"/>
  <c r="O520" i="1"/>
  <c r="O508" i="1"/>
  <c r="O496" i="1"/>
  <c r="O484" i="1"/>
  <c r="O472" i="1"/>
  <c r="O460" i="1"/>
  <c r="O449" i="1"/>
  <c r="O437" i="1"/>
  <c r="O425" i="1"/>
  <c r="O413" i="1"/>
  <c r="O401" i="1"/>
  <c r="O390" i="1"/>
  <c r="O378" i="1"/>
  <c r="O366" i="1"/>
  <c r="O354" i="1"/>
  <c r="O342" i="1"/>
  <c r="O319" i="1"/>
  <c r="O307" i="1"/>
  <c r="O295" i="1"/>
  <c r="O283" i="1"/>
  <c r="O271" i="1"/>
  <c r="O260" i="1"/>
  <c r="O248" i="1"/>
  <c r="O236" i="1"/>
  <c r="O224" i="1"/>
  <c r="O212" i="1"/>
  <c r="O201" i="1"/>
  <c r="O189" i="1"/>
  <c r="O177" i="1"/>
  <c r="O165" i="1"/>
  <c r="O153" i="1"/>
  <c r="O141" i="1"/>
  <c r="O130" i="1"/>
  <c r="O118" i="1"/>
  <c r="O106" i="1"/>
  <c r="O94" i="1"/>
  <c r="O82" i="1"/>
  <c r="O71" i="1"/>
  <c r="O59" i="1"/>
  <c r="O47" i="1"/>
  <c r="O35" i="1"/>
  <c r="O23" i="1"/>
  <c r="O11" i="1"/>
  <c r="O1015" i="1"/>
  <c r="O1003" i="1"/>
  <c r="O991" i="1"/>
  <c r="O979" i="1"/>
  <c r="O968" i="1"/>
  <c r="O956" i="1"/>
  <c r="O944" i="1"/>
  <c r="O932" i="1"/>
  <c r="O920" i="1"/>
  <c r="O908" i="1"/>
  <c r="O897" i="1"/>
  <c r="O885" i="1"/>
  <c r="O873" i="1"/>
  <c r="O861" i="1"/>
  <c r="O849" i="1"/>
  <c r="O838" i="1"/>
  <c r="O826" i="1"/>
  <c r="O814" i="1"/>
  <c r="O802" i="1"/>
  <c r="O790" i="1"/>
  <c r="O767" i="1"/>
  <c r="O755" i="1"/>
  <c r="O743" i="1"/>
  <c r="O731" i="1"/>
  <c r="O719" i="1"/>
  <c r="O708" i="1"/>
  <c r="O696" i="1"/>
  <c r="O684" i="1"/>
  <c r="O672" i="1"/>
  <c r="O660" i="1"/>
  <c r="O649" i="1"/>
  <c r="O637" i="1"/>
  <c r="O625" i="1"/>
  <c r="O613" i="1"/>
  <c r="O601" i="1"/>
  <c r="O589" i="1"/>
  <c r="O578" i="1"/>
  <c r="O566" i="1"/>
  <c r="O554" i="1"/>
  <c r="O542" i="1"/>
  <c r="O2" i="1"/>
  <c r="O1014" i="1"/>
  <c r="O1002" i="1"/>
  <c r="O990" i="1"/>
  <c r="O978" i="1"/>
  <c r="O1025" i="1"/>
  <c r="O1013" i="1"/>
  <c r="O1001" i="1"/>
  <c r="O989" i="1"/>
  <c r="O977" i="1"/>
  <c r="O966" i="1"/>
  <c r="O954" i="1"/>
  <c r="O942" i="1"/>
  <c r="O930" i="1"/>
  <c r="O918" i="1"/>
  <c r="O895" i="1"/>
  <c r="O883" i="1"/>
  <c r="O871" i="1"/>
  <c r="O859" i="1"/>
  <c r="O847" i="1"/>
  <c r="O836" i="1"/>
  <c r="O824" i="1"/>
  <c r="O812" i="1"/>
  <c r="O800" i="1"/>
  <c r="O788" i="1"/>
  <c r="O777" i="1"/>
  <c r="O765" i="1"/>
  <c r="O753" i="1"/>
  <c r="O741" i="1"/>
  <c r="O729" i="1"/>
  <c r="O717" i="1"/>
  <c r="O1024" i="1"/>
  <c r="O1012" i="1"/>
  <c r="O456" i="1"/>
  <c r="O444" i="1"/>
  <c r="O432" i="1"/>
  <c r="O420" i="1"/>
  <c r="O408" i="1"/>
  <c r="O396" i="1"/>
  <c r="O385" i="1"/>
  <c r="O373" i="1"/>
  <c r="O361" i="1"/>
  <c r="O349" i="1"/>
  <c r="O337" i="1"/>
  <c r="O326" i="1"/>
  <c r="O314" i="1"/>
  <c r="O302" i="1"/>
  <c r="O290" i="1"/>
  <c r="O278" i="1"/>
  <c r="O255" i="1"/>
  <c r="O243" i="1"/>
  <c r="O231" i="1"/>
  <c r="O219" i="1"/>
  <c r="O207" i="1"/>
  <c r="O196" i="1"/>
  <c r="O184" i="1"/>
  <c r="O172" i="1"/>
  <c r="O160" i="1"/>
  <c r="O148" i="1"/>
  <c r="O137" i="1"/>
  <c r="O125" i="1"/>
  <c r="O113" i="1"/>
  <c r="O101" i="1"/>
  <c r="O89" i="1"/>
  <c r="O77" i="1"/>
  <c r="O54" i="1"/>
  <c r="O42" i="1"/>
  <c r="O30" i="1"/>
  <c r="O18" i="1"/>
  <c r="O7" i="1"/>
  <c r="O927" i="1"/>
  <c r="O915" i="1"/>
  <c r="O904" i="1"/>
  <c r="O892" i="1"/>
  <c r="O880" i="1"/>
  <c r="O868" i="1"/>
  <c r="O856" i="1"/>
  <c r="O844" i="1"/>
  <c r="O833" i="1"/>
  <c r="O821" i="1"/>
  <c r="O809" i="1"/>
  <c r="O797" i="1"/>
  <c r="O785" i="1"/>
  <c r="O774" i="1"/>
  <c r="O762" i="1"/>
  <c r="O750" i="1"/>
  <c r="O738" i="1"/>
  <c r="O726" i="1"/>
  <c r="O703" i="1"/>
  <c r="O691" i="1"/>
  <c r="O679" i="1"/>
  <c r="O667" i="1"/>
  <c r="O655" i="1"/>
  <c r="O644" i="1"/>
  <c r="O632" i="1"/>
  <c r="O620" i="1"/>
  <c r="O608" i="1"/>
  <c r="O596" i="1"/>
  <c r="O585" i="1"/>
  <c r="O573" i="1"/>
  <c r="O561" i="1"/>
  <c r="O549" i="1"/>
  <c r="O537" i="1"/>
  <c r="O525" i="1"/>
  <c r="O514" i="1"/>
  <c r="O502" i="1"/>
  <c r="O490" i="1"/>
  <c r="O478" i="1"/>
  <c r="O466" i="1"/>
  <c r="O455" i="1"/>
  <c r="O443" i="1"/>
  <c r="O431" i="1"/>
  <c r="O419" i="1"/>
  <c r="O407" i="1"/>
  <c r="O395" i="1"/>
  <c r="O384" i="1"/>
  <c r="O372" i="1"/>
  <c r="O360" i="1"/>
  <c r="O348" i="1"/>
  <c r="O336" i="1"/>
  <c r="O325" i="1"/>
  <c r="O313" i="1"/>
  <c r="O301" i="1"/>
  <c r="O289" i="1"/>
  <c r="O277" i="1"/>
  <c r="O266" i="1"/>
  <c r="O254" i="1"/>
  <c r="O242" i="1"/>
  <c r="O230" i="1"/>
  <c r="O218" i="1"/>
  <c r="O206" i="1"/>
  <c r="O195" i="1"/>
  <c r="O183" i="1"/>
  <c r="O171" i="1"/>
  <c r="O159" i="1"/>
  <c r="O147" i="1"/>
  <c r="O136" i="1"/>
  <c r="O124" i="1"/>
  <c r="O112" i="1"/>
  <c r="O100" i="1"/>
  <c r="O88" i="1"/>
  <c r="O76" i="1"/>
  <c r="O65" i="1"/>
  <c r="O53" i="1"/>
  <c r="O41" i="1"/>
  <c r="O29" i="1"/>
  <c r="O17" i="1"/>
  <c r="O6" i="1"/>
  <c r="O702" i="1"/>
  <c r="O690" i="1"/>
  <c r="O678" i="1"/>
  <c r="O666" i="1"/>
  <c r="O654" i="1"/>
  <c r="O643" i="1"/>
  <c r="O631" i="1"/>
  <c r="O619" i="1"/>
  <c r="O607" i="1"/>
  <c r="O595" i="1"/>
  <c r="O584" i="1"/>
  <c r="O572" i="1"/>
  <c r="O560" i="1"/>
  <c r="O548" i="1"/>
  <c r="O536" i="1"/>
  <c r="O524" i="1"/>
  <c r="O513" i="1"/>
  <c r="O501" i="1"/>
  <c r="O489" i="1"/>
  <c r="O477" i="1"/>
  <c r="O465" i="1"/>
  <c r="O454" i="1"/>
  <c r="O442" i="1"/>
  <c r="O430" i="1"/>
  <c r="O418" i="1"/>
  <c r="O406" i="1"/>
  <c r="O383" i="1"/>
  <c r="O371" i="1"/>
  <c r="O359" i="1"/>
  <c r="O347" i="1"/>
  <c r="O335" i="1"/>
  <c r="O324" i="1"/>
  <c r="O312" i="1"/>
  <c r="O300" i="1"/>
  <c r="O288" i="1"/>
  <c r="O276" i="1"/>
  <c r="O265" i="1"/>
  <c r="O253" i="1"/>
  <c r="O241" i="1"/>
  <c r="O229" i="1"/>
  <c r="O217" i="1"/>
  <c r="O205" i="1"/>
  <c r="O194" i="1"/>
  <c r="O182" i="1"/>
  <c r="O170" i="1"/>
  <c r="O158" i="1"/>
  <c r="O146" i="1"/>
  <c r="O135" i="1"/>
  <c r="O123" i="1"/>
  <c r="O111" i="1"/>
  <c r="O99" i="1"/>
  <c r="O87" i="1"/>
  <c r="O75" i="1"/>
  <c r="O64" i="1"/>
  <c r="O52" i="1"/>
  <c r="O40" i="1"/>
  <c r="O28" i="1"/>
  <c r="O16" i="1"/>
  <c r="O5" i="1"/>
  <c r="O1020" i="1"/>
  <c r="O1008" i="1"/>
  <c r="O996" i="1"/>
  <c r="O984" i="1"/>
  <c r="O972" i="1"/>
  <c r="O961" i="1"/>
  <c r="O949" i="1"/>
  <c r="O937" i="1"/>
  <c r="O925" i="1"/>
  <c r="O913" i="1"/>
  <c r="O902" i="1"/>
  <c r="O890" i="1"/>
  <c r="O878" i="1"/>
  <c r="O866" i="1"/>
  <c r="O854" i="1"/>
  <c r="O831" i="1"/>
  <c r="O819" i="1"/>
  <c r="O807" i="1"/>
  <c r="O795" i="1"/>
  <c r="O783" i="1"/>
  <c r="O772" i="1"/>
  <c r="O760" i="1"/>
  <c r="O748" i="1"/>
  <c r="O736" i="1"/>
  <c r="O724" i="1"/>
  <c r="O713" i="1"/>
  <c r="O701" i="1"/>
  <c r="O689" i="1"/>
  <c r="O677" i="1"/>
  <c r="O665" i="1"/>
  <c r="O653" i="1"/>
  <c r="O642" i="1"/>
  <c r="O630" i="1"/>
  <c r="O618" i="1"/>
  <c r="O606" i="1"/>
  <c r="O594" i="1"/>
  <c r="O583" i="1"/>
  <c r="O571" i="1"/>
  <c r="O559" i="1"/>
  <c r="O547" i="1"/>
  <c r="O535" i="1"/>
  <c r="O523" i="1"/>
  <c r="O512" i="1"/>
  <c r="O500" i="1"/>
  <c r="O488" i="1"/>
  <c r="O476" i="1"/>
  <c r="O464" i="1"/>
  <c r="O453" i="1"/>
  <c r="O441" i="1"/>
  <c r="O429" i="1"/>
  <c r="O417" i="1"/>
  <c r="O405" i="1"/>
  <c r="O394" i="1"/>
  <c r="O382" i="1"/>
  <c r="O370" i="1"/>
  <c r="O358" i="1"/>
  <c r="O346" i="1"/>
  <c r="O334" i="1"/>
  <c r="O323" i="1"/>
  <c r="O311" i="1"/>
  <c r="O299" i="1"/>
  <c r="O287" i="1"/>
  <c r="O275" i="1"/>
  <c r="O264" i="1"/>
  <c r="O252" i="1"/>
  <c r="O240" i="1"/>
  <c r="O228" i="1"/>
  <c r="O216" i="1"/>
  <c r="O204" i="1"/>
  <c r="O193" i="1"/>
  <c r="O181" i="1"/>
  <c r="O169" i="1"/>
  <c r="O157" i="1"/>
  <c r="O145" i="1"/>
  <c r="O134" i="1"/>
  <c r="O122" i="1"/>
  <c r="O110" i="1"/>
  <c r="O98" i="1"/>
  <c r="O86" i="1"/>
  <c r="O63" i="1"/>
  <c r="O51" i="1"/>
  <c r="O39" i="1"/>
  <c r="O27" i="1"/>
  <c r="O15" i="1"/>
  <c r="O4" i="1"/>
  <c r="O946" i="1"/>
  <c r="O934" i="1"/>
  <c r="O922" i="1"/>
  <c r="O910" i="1"/>
  <c r="O899" i="1"/>
  <c r="O887" i="1"/>
  <c r="O875" i="1"/>
  <c r="O863" i="1"/>
  <c r="O851" i="1"/>
  <c r="O840" i="1"/>
  <c r="O828" i="1"/>
  <c r="O816" i="1"/>
  <c r="O804" i="1"/>
  <c r="O792" i="1"/>
  <c r="O780" i="1"/>
  <c r="O769" i="1"/>
  <c r="O757" i="1"/>
  <c r="O745" i="1"/>
  <c r="O733" i="1"/>
  <c r="O721" i="1"/>
  <c r="O710" i="1"/>
  <c r="O698" i="1"/>
  <c r="O686" i="1"/>
  <c r="O674" i="1"/>
  <c r="O662" i="1"/>
  <c r="O639" i="1"/>
  <c r="O627" i="1"/>
  <c r="O615" i="1"/>
  <c r="O603" i="1"/>
  <c r="O591" i="1"/>
  <c r="O580" i="1"/>
  <c r="O568" i="1"/>
  <c r="O556" i="1"/>
  <c r="O544" i="1"/>
  <c r="O532" i="1"/>
  <c r="O521" i="1"/>
  <c r="O509" i="1"/>
  <c r="O497" i="1"/>
  <c r="O485" i="1"/>
  <c r="O473" i="1"/>
  <c r="O461" i="1"/>
  <c r="O450" i="1"/>
  <c r="O438" i="1"/>
  <c r="O426" i="1"/>
  <c r="O414" i="1"/>
  <c r="O402" i="1"/>
  <c r="O391" i="1"/>
  <c r="O379" i="1"/>
  <c r="O367" i="1"/>
  <c r="O355" i="1"/>
  <c r="O343" i="1"/>
  <c r="O331" i="1"/>
  <c r="O320" i="1"/>
  <c r="O308" i="1"/>
  <c r="O296" i="1"/>
  <c r="O284" i="1"/>
  <c r="O272" i="1"/>
  <c r="O261" i="1"/>
  <c r="O249" i="1"/>
  <c r="O237" i="1"/>
  <c r="O225" i="1"/>
  <c r="O213" i="1"/>
  <c r="O202" i="1"/>
  <c r="O190" i="1"/>
  <c r="O178" i="1"/>
  <c r="O166" i="1"/>
  <c r="O154" i="1"/>
  <c r="O142" i="1"/>
  <c r="O131" i="1"/>
  <c r="O119" i="1"/>
  <c r="O107" i="1"/>
  <c r="O95" i="1"/>
  <c r="O83" i="1"/>
  <c r="O72" i="1"/>
  <c r="O60" i="1"/>
  <c r="O48" i="1"/>
  <c r="O36" i="1"/>
  <c r="O24" i="1"/>
  <c r="O12" i="1"/>
  <c r="O530" i="1"/>
  <c r="O519" i="1"/>
  <c r="O507" i="1"/>
  <c r="O495" i="1"/>
  <c r="O483" i="1"/>
  <c r="O471" i="1"/>
  <c r="O459" i="1"/>
  <c r="O448" i="1"/>
  <c r="O436" i="1"/>
  <c r="O424" i="1"/>
  <c r="O412" i="1"/>
  <c r="O400" i="1"/>
  <c r="O389" i="1"/>
  <c r="O377" i="1"/>
  <c r="O365" i="1"/>
  <c r="O353" i="1"/>
  <c r="O341" i="1"/>
  <c r="O330" i="1"/>
  <c r="O318" i="1"/>
  <c r="O306" i="1"/>
  <c r="O294" i="1"/>
  <c r="O282" i="1"/>
  <c r="O270" i="1"/>
  <c r="O259" i="1"/>
  <c r="O247" i="1"/>
  <c r="O235" i="1"/>
  <c r="O223" i="1"/>
  <c r="O211" i="1"/>
  <c r="O200" i="1"/>
  <c r="O188" i="1"/>
  <c r="O176" i="1"/>
  <c r="O164" i="1"/>
  <c r="O152" i="1"/>
  <c r="O140" i="1"/>
  <c r="O129" i="1"/>
  <c r="O117" i="1"/>
  <c r="O105" i="1"/>
  <c r="O93" i="1"/>
  <c r="O81" i="1"/>
  <c r="O70" i="1"/>
  <c r="O58" i="1"/>
  <c r="O46" i="1"/>
  <c r="O34" i="1"/>
  <c r="O22" i="1"/>
  <c r="O967" i="1"/>
  <c r="O955" i="1"/>
  <c r="O943" i="1"/>
  <c r="O931" i="1"/>
  <c r="O919" i="1"/>
  <c r="O907" i="1"/>
  <c r="O896" i="1"/>
  <c r="O884" i="1"/>
  <c r="O872" i="1"/>
  <c r="O860" i="1"/>
  <c r="O848" i="1"/>
  <c r="O837" i="1"/>
  <c r="O825" i="1"/>
  <c r="O813" i="1"/>
  <c r="O801" i="1"/>
  <c r="O789" i="1"/>
  <c r="O778" i="1"/>
  <c r="O766" i="1"/>
  <c r="O754" i="1"/>
  <c r="O742" i="1"/>
  <c r="O730" i="1"/>
  <c r="O718" i="1"/>
  <c r="O707" i="1"/>
  <c r="O695" i="1"/>
  <c r="O683" i="1"/>
  <c r="O671" i="1"/>
  <c r="O659" i="1"/>
  <c r="O648" i="1"/>
  <c r="O636" i="1"/>
  <c r="O624" i="1"/>
  <c r="O612" i="1"/>
  <c r="O600" i="1"/>
  <c r="O588" i="1"/>
  <c r="O577" i="1"/>
  <c r="O565" i="1"/>
  <c r="O553" i="1"/>
  <c r="O541" i="1"/>
  <c r="O529" i="1"/>
  <c r="O518" i="1"/>
  <c r="O506" i="1"/>
  <c r="O494" i="1"/>
  <c r="O482" i="1"/>
  <c r="O470" i="1"/>
  <c r="O447" i="1"/>
  <c r="O435" i="1"/>
  <c r="O423" i="1"/>
  <c r="O411" i="1"/>
  <c r="O399" i="1"/>
  <c r="O388" i="1"/>
  <c r="O376" i="1"/>
  <c r="O364" i="1"/>
  <c r="O352" i="1"/>
  <c r="O340" i="1"/>
  <c r="O329" i="1"/>
  <c r="O317" i="1"/>
  <c r="O305" i="1"/>
  <c r="O293" i="1"/>
  <c r="O281" i="1"/>
  <c r="O269" i="1"/>
  <c r="O258" i="1"/>
  <c r="O246" i="1"/>
  <c r="O234" i="1"/>
  <c r="O222" i="1"/>
  <c r="O210" i="1"/>
  <c r="O199" i="1"/>
  <c r="O187" i="1"/>
  <c r="O175" i="1"/>
  <c r="O163" i="1"/>
  <c r="O151" i="1"/>
  <c r="O139" i="1"/>
  <c r="O128" i="1"/>
  <c r="O116" i="1"/>
  <c r="O104" i="1"/>
  <c r="O92" i="1"/>
  <c r="O80" i="1"/>
  <c r="O69" i="1"/>
  <c r="O57" i="1"/>
  <c r="O45" i="1"/>
  <c r="O33" i="1"/>
  <c r="O21" i="1"/>
  <c r="O10" i="1"/>
  <c r="O706" i="1"/>
  <c r="O694" i="1"/>
  <c r="O682" i="1"/>
  <c r="O670" i="1"/>
  <c r="O658" i="1"/>
  <c r="O647" i="1"/>
  <c r="O635" i="1"/>
  <c r="O623" i="1"/>
  <c r="O611" i="1"/>
  <c r="O599" i="1"/>
  <c r="O587" i="1"/>
  <c r="O576" i="1"/>
  <c r="O564" i="1"/>
  <c r="O552" i="1"/>
  <c r="O540" i="1"/>
  <c r="O528" i="1"/>
  <c r="O517" i="1"/>
  <c r="O505" i="1"/>
  <c r="O493" i="1"/>
  <c r="O481" i="1"/>
  <c r="O469" i="1"/>
  <c r="O458" i="1"/>
  <c r="O446" i="1"/>
  <c r="O434" i="1"/>
  <c r="O422" i="1"/>
  <c r="O410" i="1"/>
  <c r="O398" i="1"/>
  <c r="O387" i="1"/>
  <c r="O375" i="1"/>
  <c r="O363" i="1"/>
  <c r="O351" i="1"/>
  <c r="O339" i="1"/>
  <c r="O328" i="1"/>
  <c r="O316" i="1"/>
  <c r="O304" i="1"/>
  <c r="O292" i="1"/>
  <c r="O280" i="1"/>
  <c r="O268" i="1"/>
  <c r="O257" i="1"/>
  <c r="O245" i="1"/>
  <c r="O233" i="1"/>
  <c r="O221" i="1"/>
  <c r="O209" i="1"/>
  <c r="O198" i="1"/>
  <c r="O186" i="1"/>
  <c r="O174" i="1"/>
  <c r="O162" i="1"/>
  <c r="O150" i="1"/>
  <c r="O127" i="1"/>
  <c r="O115" i="1"/>
  <c r="O103" i="1"/>
  <c r="O91" i="1"/>
  <c r="O79" i="1"/>
  <c r="O68" i="1"/>
  <c r="O56" i="1"/>
  <c r="O44" i="1"/>
  <c r="O32" i="1"/>
  <c r="O20" i="1"/>
  <c r="O9" i="1"/>
  <c r="O1000" i="1"/>
  <c r="O988" i="1"/>
  <c r="O976" i="1"/>
  <c r="O965" i="1"/>
  <c r="O953" i="1"/>
  <c r="O941" i="1"/>
  <c r="O929" i="1"/>
  <c r="O917" i="1"/>
  <c r="O906" i="1"/>
  <c r="O894" i="1"/>
  <c r="O882" i="1"/>
  <c r="O870" i="1"/>
  <c r="O858" i="1"/>
  <c r="O846" i="1"/>
  <c r="O835" i="1"/>
  <c r="O823" i="1"/>
  <c r="O811" i="1"/>
  <c r="O799" i="1"/>
  <c r="O787" i="1"/>
  <c r="O776" i="1"/>
  <c r="O764" i="1"/>
  <c r="O752" i="1"/>
  <c r="O740" i="1"/>
  <c r="O728" i="1"/>
  <c r="O716" i="1"/>
  <c r="O705" i="1"/>
  <c r="O693" i="1"/>
  <c r="O681" i="1"/>
  <c r="O669" i="1"/>
  <c r="O657" i="1"/>
  <c r="O646" i="1"/>
  <c r="O634" i="1"/>
  <c r="O622" i="1"/>
  <c r="O610" i="1"/>
  <c r="O598" i="1"/>
  <c r="O575" i="1"/>
  <c r="O563" i="1"/>
  <c r="O551" i="1"/>
  <c r="O539" i="1"/>
  <c r="O527" i="1"/>
  <c r="O516" i="1"/>
  <c r="O504" i="1"/>
  <c r="O492" i="1"/>
  <c r="O480" i="1"/>
  <c r="O468" i="1"/>
  <c r="O457" i="1"/>
  <c r="O445" i="1"/>
  <c r="O433" i="1"/>
  <c r="O421" i="1"/>
  <c r="O409" i="1"/>
  <c r="O397" i="1"/>
  <c r="O386" i="1"/>
  <c r="O374" i="1"/>
  <c r="O362" i="1"/>
  <c r="O350" i="1"/>
  <c r="O338" i="1"/>
  <c r="O327" i="1"/>
  <c r="O315" i="1"/>
  <c r="O303" i="1"/>
  <c r="O291" i="1"/>
  <c r="O279" i="1"/>
  <c r="O267" i="1"/>
  <c r="O256" i="1"/>
  <c r="O244" i="1"/>
  <c r="O232" i="1"/>
  <c r="O220" i="1"/>
  <c r="O208" i="1"/>
  <c r="O197" i="1"/>
  <c r="O185" i="1"/>
  <c r="O173" i="1"/>
  <c r="O161" i="1"/>
  <c r="O149" i="1"/>
  <c r="O138" i="1"/>
  <c r="O126" i="1"/>
  <c r="O114" i="1"/>
  <c r="O102" i="1"/>
  <c r="O90" i="1"/>
  <c r="O78" i="1"/>
  <c r="O67" i="1"/>
  <c r="O55" i="1"/>
  <c r="O43" i="1"/>
  <c r="O31" i="1"/>
  <c r="O19" i="1"/>
  <c r="O8" i="1"/>
  <c r="O122" i="5"/>
  <c r="J122" i="5"/>
  <c r="K122" i="5" s="1"/>
  <c r="I122" i="5"/>
  <c r="D30" i="2" l="1"/>
  <c r="E30" i="2"/>
  <c r="F30" i="2"/>
  <c r="G30" i="2"/>
  <c r="P3" i="1"/>
  <c r="Q3" i="1" s="1"/>
  <c r="P4" i="1"/>
  <c r="Q4" i="1" s="1"/>
  <c r="P5" i="1"/>
  <c r="Q5" i="1" s="1"/>
  <c r="P6" i="1"/>
  <c r="Q6" i="1" s="1"/>
  <c r="P7" i="1"/>
  <c r="Q7" i="1" s="1"/>
  <c r="P12" i="1"/>
  <c r="Q12" i="1" s="1"/>
  <c r="P14" i="1"/>
  <c r="Q14" i="1" s="1"/>
  <c r="P16" i="1"/>
  <c r="Q16" i="1" s="1"/>
  <c r="P17" i="1"/>
  <c r="Q17" i="1" s="1"/>
  <c r="P18" i="1"/>
  <c r="Q18" i="1" s="1"/>
  <c r="P19" i="1"/>
  <c r="Q19" i="1" s="1"/>
  <c r="P21" i="1"/>
  <c r="Q21" i="1" s="1"/>
  <c r="P24" i="1"/>
  <c r="Q24" i="1" s="1"/>
  <c r="P26" i="1"/>
  <c r="Q26" i="1" s="1"/>
  <c r="P28" i="1"/>
  <c r="Q28" i="1" s="1"/>
  <c r="P29" i="1"/>
  <c r="Q29" i="1" s="1"/>
  <c r="P30" i="1"/>
  <c r="Q30" i="1" s="1"/>
  <c r="P31" i="1"/>
  <c r="Q31" i="1" s="1"/>
  <c r="P33" i="1"/>
  <c r="Q33" i="1" s="1"/>
  <c r="P34" i="1"/>
  <c r="Q34" i="1" s="1"/>
  <c r="P38" i="1"/>
  <c r="Q38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60" i="1"/>
  <c r="Q60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4" i="1"/>
  <c r="Q84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3" i="1"/>
  <c r="Q93" i="1" s="1"/>
  <c r="P96" i="1"/>
  <c r="Q96" i="1" s="1"/>
  <c r="P98" i="1"/>
  <c r="Q98" i="1" s="1"/>
  <c r="P100" i="1"/>
  <c r="Q100" i="1" s="1"/>
  <c r="P101" i="1"/>
  <c r="Q101" i="1" s="1"/>
  <c r="P102" i="1"/>
  <c r="Q102" i="1" s="1"/>
  <c r="P103" i="1"/>
  <c r="Q103" i="1" s="1"/>
  <c r="P105" i="1"/>
  <c r="Q105" i="1" s="1"/>
  <c r="P106" i="1"/>
  <c r="Q106" i="1" s="1"/>
  <c r="P108" i="1"/>
  <c r="Q108" i="1" s="1"/>
  <c r="P110" i="1"/>
  <c r="Q110" i="1" s="1"/>
  <c r="P112" i="1"/>
  <c r="Q112" i="1" s="1"/>
  <c r="P113" i="1"/>
  <c r="Q113" i="1" s="1"/>
  <c r="P114" i="1"/>
  <c r="Q114" i="1" s="1"/>
  <c r="P115" i="1"/>
  <c r="Q115" i="1" s="1"/>
  <c r="P116" i="1"/>
  <c r="Q116" i="1" s="1"/>
  <c r="P117" i="1"/>
  <c r="Q117" i="1" s="1"/>
  <c r="P120" i="1"/>
  <c r="Q120" i="1" s="1"/>
  <c r="P122" i="1"/>
  <c r="Q122" i="1" s="1"/>
  <c r="P125" i="1"/>
  <c r="Q125" i="1" s="1"/>
  <c r="P126" i="1"/>
  <c r="Q126" i="1" s="1"/>
  <c r="P127" i="1"/>
  <c r="Q127" i="1" s="1"/>
  <c r="P129" i="1"/>
  <c r="Q129" i="1" s="1"/>
  <c r="P130" i="1"/>
  <c r="Q130" i="1" s="1"/>
  <c r="P132" i="1"/>
  <c r="Q132" i="1" s="1"/>
  <c r="P134" i="1"/>
  <c r="Q134" i="1" s="1"/>
  <c r="P135" i="1"/>
  <c r="Q135" i="1" s="1"/>
  <c r="P136" i="1"/>
  <c r="Q136" i="1" s="1"/>
  <c r="P137" i="1"/>
  <c r="Q137" i="1" s="1"/>
  <c r="P138" i="1"/>
  <c r="Q138" i="1" s="1"/>
  <c r="P139" i="1"/>
  <c r="Q139" i="1" s="1"/>
  <c r="P140" i="1"/>
  <c r="Q140" i="1" s="1"/>
  <c r="P142" i="1"/>
  <c r="Q142" i="1" s="1"/>
  <c r="P144" i="1"/>
  <c r="Q144" i="1" s="1"/>
  <c r="P146" i="1"/>
  <c r="Q146" i="1" s="1"/>
  <c r="P147" i="1"/>
  <c r="Q147" i="1" s="1"/>
  <c r="P149" i="1"/>
  <c r="Q149" i="1" s="1"/>
  <c r="P150" i="1"/>
  <c r="Q150" i="1" s="1"/>
  <c r="P151" i="1"/>
  <c r="Q151" i="1" s="1"/>
  <c r="P152" i="1"/>
  <c r="Q152" i="1" s="1"/>
  <c r="P153" i="1"/>
  <c r="Q153" i="1" s="1"/>
  <c r="P156" i="1"/>
  <c r="Q156" i="1" s="1"/>
  <c r="P158" i="1"/>
  <c r="Q158" i="1" s="1"/>
  <c r="P159" i="1"/>
  <c r="Q159" i="1" s="1"/>
  <c r="P160" i="1"/>
  <c r="Q160" i="1" s="1"/>
  <c r="P161" i="1"/>
  <c r="Q161" i="1" s="1"/>
  <c r="P162" i="1"/>
  <c r="Q162" i="1" s="1"/>
  <c r="P163" i="1"/>
  <c r="Q163" i="1" s="1"/>
  <c r="P164" i="1"/>
  <c r="Q164" i="1" s="1"/>
  <c r="P165" i="1"/>
  <c r="Q165" i="1" s="1"/>
  <c r="P168" i="1"/>
  <c r="Q168" i="1" s="1"/>
  <c r="P170" i="1"/>
  <c r="Q170" i="1" s="1"/>
  <c r="P171" i="1"/>
  <c r="Q171" i="1" s="1"/>
  <c r="P172" i="1"/>
  <c r="Q172" i="1" s="1"/>
  <c r="P173" i="1"/>
  <c r="Q173" i="1" s="1"/>
  <c r="P174" i="1"/>
  <c r="Q174" i="1" s="1"/>
  <c r="P175" i="1"/>
  <c r="Q175" i="1" s="1"/>
  <c r="P176" i="1"/>
  <c r="Q176" i="1" s="1"/>
  <c r="P178" i="1"/>
  <c r="Q178" i="1" s="1"/>
  <c r="P180" i="1"/>
  <c r="Q180" i="1" s="1"/>
  <c r="P182" i="1"/>
  <c r="Q182" i="1" s="1"/>
  <c r="P183" i="1"/>
  <c r="Q183" i="1" s="1"/>
  <c r="P184" i="1"/>
  <c r="Q184" i="1" s="1"/>
  <c r="P185" i="1"/>
  <c r="Q185" i="1" s="1"/>
  <c r="P186" i="1"/>
  <c r="Q186" i="1" s="1"/>
  <c r="P187" i="1"/>
  <c r="Q187" i="1" s="1"/>
  <c r="P189" i="1"/>
  <c r="Q189" i="1" s="1"/>
  <c r="P192" i="1"/>
  <c r="Q192" i="1" s="1"/>
  <c r="P194" i="1"/>
  <c r="Q194" i="1" s="1"/>
  <c r="P195" i="1"/>
  <c r="Q195" i="1" s="1"/>
  <c r="P197" i="1"/>
  <c r="Q197" i="1" s="1"/>
  <c r="P198" i="1"/>
  <c r="Q198" i="1" s="1"/>
  <c r="P199" i="1"/>
  <c r="Q199" i="1" s="1"/>
  <c r="P201" i="1"/>
  <c r="Q201" i="1" s="1"/>
  <c r="P202" i="1"/>
  <c r="Q202" i="1" s="1"/>
  <c r="P206" i="1"/>
  <c r="Q206" i="1" s="1"/>
  <c r="P209" i="1"/>
  <c r="Q209" i="1" s="1"/>
  <c r="P210" i="1"/>
  <c r="Q210" i="1" s="1"/>
  <c r="P211" i="1"/>
  <c r="Q211" i="1" s="1"/>
  <c r="P213" i="1"/>
  <c r="Q213" i="1" s="1"/>
  <c r="P214" i="1"/>
  <c r="Q214" i="1" s="1"/>
  <c r="P216" i="1"/>
  <c r="Q216" i="1" s="1"/>
  <c r="P218" i="1"/>
  <c r="Q218" i="1" s="1"/>
  <c r="P220" i="1"/>
  <c r="Q220" i="1" s="1"/>
  <c r="P221" i="1"/>
  <c r="Q221" i="1" s="1"/>
  <c r="P222" i="1"/>
  <c r="Q222" i="1" s="1"/>
  <c r="P223" i="1"/>
  <c r="Q223" i="1" s="1"/>
  <c r="P225" i="1"/>
  <c r="Q225" i="1" s="1"/>
  <c r="P228" i="1"/>
  <c r="Q228" i="1" s="1"/>
  <c r="P230" i="1"/>
  <c r="Q230" i="1" s="1"/>
  <c r="P231" i="1"/>
  <c r="Q231" i="1" s="1"/>
  <c r="P232" i="1"/>
  <c r="Q232" i="1" s="1"/>
  <c r="P233" i="1"/>
  <c r="Q233" i="1" s="1"/>
  <c r="P234" i="1"/>
  <c r="Q234" i="1" s="1"/>
  <c r="P235" i="1"/>
  <c r="Q235" i="1" s="1"/>
  <c r="P236" i="1"/>
  <c r="Q236" i="1" s="1"/>
  <c r="P240" i="1"/>
  <c r="Q240" i="1" s="1"/>
  <c r="P242" i="1"/>
  <c r="Q242" i="1" s="1"/>
  <c r="P243" i="1"/>
  <c r="Q243" i="1" s="1"/>
  <c r="P244" i="1"/>
  <c r="Q244" i="1" s="1"/>
  <c r="P245" i="1"/>
  <c r="Q245" i="1" s="1"/>
  <c r="P246" i="1"/>
  <c r="Q246" i="1" s="1"/>
  <c r="P247" i="1"/>
  <c r="Q247" i="1" s="1"/>
  <c r="P249" i="1"/>
  <c r="Q249" i="1" s="1"/>
  <c r="P250" i="1"/>
  <c r="Q250" i="1" s="1"/>
  <c r="P254" i="1"/>
  <c r="Q254" i="1" s="1"/>
  <c r="P255" i="1"/>
  <c r="Q255" i="1" s="1"/>
  <c r="P256" i="1"/>
  <c r="Q256" i="1" s="1"/>
  <c r="P257" i="1"/>
  <c r="Q257" i="1" s="1"/>
  <c r="P258" i="1"/>
  <c r="Q258" i="1" s="1"/>
  <c r="P259" i="1"/>
  <c r="Q259" i="1" s="1"/>
  <c r="P260" i="1"/>
  <c r="Q260" i="1" s="1"/>
  <c r="P264" i="1"/>
  <c r="Q264" i="1" s="1"/>
  <c r="P266" i="1"/>
  <c r="Q266" i="1" s="1"/>
  <c r="P267" i="1"/>
  <c r="Q267" i="1" s="1"/>
  <c r="P268" i="1"/>
  <c r="Q268" i="1" s="1"/>
  <c r="P269" i="1"/>
  <c r="Q269" i="1" s="1"/>
  <c r="P270" i="1"/>
  <c r="Q270" i="1" s="1"/>
  <c r="P271" i="1"/>
  <c r="Q271" i="1" s="1"/>
  <c r="P273" i="1"/>
  <c r="Q273" i="1" s="1"/>
  <c r="P276" i="1"/>
  <c r="Q276" i="1" s="1"/>
  <c r="P278" i="1"/>
  <c r="Q278" i="1" s="1"/>
  <c r="P279" i="1"/>
  <c r="Q279" i="1" s="1"/>
  <c r="P280" i="1"/>
  <c r="Q280" i="1" s="1"/>
  <c r="P281" i="1"/>
  <c r="Q281" i="1" s="1"/>
  <c r="P282" i="1"/>
  <c r="Q282" i="1" s="1"/>
  <c r="P283" i="1"/>
  <c r="Q283" i="1" s="1"/>
  <c r="P285" i="1"/>
  <c r="Q285" i="1" s="1"/>
  <c r="P286" i="1"/>
  <c r="Q286" i="1" s="1"/>
  <c r="P288" i="1"/>
  <c r="Q288" i="1" s="1"/>
  <c r="P290" i="1"/>
  <c r="Q290" i="1" s="1"/>
  <c r="P291" i="1"/>
  <c r="Q291" i="1" s="1"/>
  <c r="P292" i="1"/>
  <c r="Q292" i="1" s="1"/>
  <c r="P293" i="1"/>
  <c r="Q293" i="1" s="1"/>
  <c r="P294" i="1"/>
  <c r="Q294" i="1" s="1"/>
  <c r="P295" i="1"/>
  <c r="Q295" i="1" s="1"/>
  <c r="P296" i="1"/>
  <c r="Q296" i="1" s="1"/>
  <c r="P298" i="1"/>
  <c r="Q298" i="1" s="1"/>
  <c r="P300" i="1"/>
  <c r="Q300" i="1" s="1"/>
  <c r="P302" i="1"/>
  <c r="Q302" i="1" s="1"/>
  <c r="P303" i="1"/>
  <c r="Q303" i="1" s="1"/>
  <c r="P304" i="1"/>
  <c r="Q304" i="1" s="1"/>
  <c r="P305" i="1"/>
  <c r="Q305" i="1" s="1"/>
  <c r="P306" i="1"/>
  <c r="Q306" i="1" s="1"/>
  <c r="P307" i="1"/>
  <c r="Q307" i="1" s="1"/>
  <c r="P308" i="1"/>
  <c r="Q308" i="1" s="1"/>
  <c r="P309" i="1"/>
  <c r="Q309" i="1" s="1"/>
  <c r="P310" i="1"/>
  <c r="Q310" i="1" s="1"/>
  <c r="P312" i="1"/>
  <c r="Q312" i="1" s="1"/>
  <c r="P314" i="1"/>
  <c r="Q314" i="1" s="1"/>
  <c r="P315" i="1"/>
  <c r="Q315" i="1" s="1"/>
  <c r="P316" i="1"/>
  <c r="Q316" i="1" s="1"/>
  <c r="P317" i="1"/>
  <c r="Q317" i="1" s="1"/>
  <c r="P318" i="1"/>
  <c r="Q318" i="1" s="1"/>
  <c r="P319" i="1"/>
  <c r="Q319" i="1" s="1"/>
  <c r="P320" i="1"/>
  <c r="Q320" i="1" s="1"/>
  <c r="P321" i="1"/>
  <c r="Q321" i="1" s="1"/>
  <c r="P324" i="1"/>
  <c r="Q324" i="1" s="1"/>
  <c r="P326" i="1"/>
  <c r="Q326" i="1" s="1"/>
  <c r="P327" i="1"/>
  <c r="Q327" i="1" s="1"/>
  <c r="P328" i="1"/>
  <c r="Q328" i="1" s="1"/>
  <c r="P329" i="1"/>
  <c r="Q329" i="1" s="1"/>
  <c r="P330" i="1"/>
  <c r="Q330" i="1" s="1"/>
  <c r="P331" i="1"/>
  <c r="Q331" i="1" s="1"/>
  <c r="P332" i="1"/>
  <c r="Q332" i="1" s="1"/>
  <c r="P334" i="1"/>
  <c r="Q334" i="1" s="1"/>
  <c r="P336" i="1"/>
  <c r="Q336" i="1" s="1"/>
  <c r="P338" i="1"/>
  <c r="Q338" i="1" s="1"/>
  <c r="P339" i="1"/>
  <c r="Q339" i="1" s="1"/>
  <c r="P340" i="1"/>
  <c r="Q340" i="1" s="1"/>
  <c r="P341" i="1"/>
  <c r="Q341" i="1" s="1"/>
  <c r="P342" i="1"/>
  <c r="Q342" i="1" s="1"/>
  <c r="P343" i="1"/>
  <c r="Q343" i="1" s="1"/>
  <c r="P344" i="1"/>
  <c r="Q344" i="1" s="1"/>
  <c r="P345" i="1"/>
  <c r="Q345" i="1" s="1"/>
  <c r="P346" i="1"/>
  <c r="Q346" i="1" s="1"/>
  <c r="P349" i="1"/>
  <c r="Q349" i="1" s="1"/>
  <c r="P350" i="1"/>
  <c r="Q350" i="1" s="1"/>
  <c r="P351" i="1"/>
  <c r="Q351" i="1" s="1"/>
  <c r="P352" i="1"/>
  <c r="Q352" i="1" s="1"/>
  <c r="P353" i="1"/>
  <c r="Q353" i="1" s="1"/>
  <c r="P354" i="1"/>
  <c r="Q354" i="1" s="1"/>
  <c r="P355" i="1"/>
  <c r="Q355" i="1" s="1"/>
  <c r="P356" i="1"/>
  <c r="Q356" i="1" s="1"/>
  <c r="P357" i="1"/>
  <c r="Q357" i="1" s="1"/>
  <c r="P360" i="1"/>
  <c r="Q360" i="1" s="1"/>
  <c r="P362" i="1"/>
  <c r="Q362" i="1" s="1"/>
  <c r="P363" i="1"/>
  <c r="Q363" i="1" s="1"/>
  <c r="P364" i="1"/>
  <c r="Q364" i="1" s="1"/>
  <c r="P365" i="1"/>
  <c r="Q365" i="1" s="1"/>
  <c r="P366" i="1"/>
  <c r="Q366" i="1" s="1"/>
  <c r="P367" i="1"/>
  <c r="Q367" i="1" s="1"/>
  <c r="P368" i="1"/>
  <c r="Q368" i="1" s="1"/>
  <c r="P369" i="1"/>
  <c r="Q369" i="1" s="1"/>
  <c r="P374" i="1"/>
  <c r="Q374" i="1" s="1"/>
  <c r="P375" i="1"/>
  <c r="Q375" i="1" s="1"/>
  <c r="P376" i="1"/>
  <c r="Q376" i="1" s="1"/>
  <c r="P377" i="1"/>
  <c r="Q377" i="1" s="1"/>
  <c r="P378" i="1"/>
  <c r="Q378" i="1" s="1"/>
  <c r="P379" i="1"/>
  <c r="Q379" i="1" s="1"/>
  <c r="P381" i="1"/>
  <c r="Q381" i="1" s="1"/>
  <c r="P384" i="1"/>
  <c r="Q384" i="1" s="1"/>
  <c r="P386" i="1"/>
  <c r="Q386" i="1" s="1"/>
  <c r="P387" i="1"/>
  <c r="Q387" i="1" s="1"/>
  <c r="P388" i="1"/>
  <c r="Q388" i="1" s="1"/>
  <c r="P389" i="1"/>
  <c r="Q389" i="1" s="1"/>
  <c r="P390" i="1"/>
  <c r="Q390" i="1" s="1"/>
  <c r="P391" i="1"/>
  <c r="Q391" i="1" s="1"/>
  <c r="P392" i="1"/>
  <c r="Q392" i="1" s="1"/>
  <c r="P393" i="1"/>
  <c r="Q393" i="1" s="1"/>
  <c r="P396" i="1"/>
  <c r="Q396" i="1" s="1"/>
  <c r="P398" i="1"/>
  <c r="Q398" i="1" s="1"/>
  <c r="P399" i="1"/>
  <c r="Q399" i="1" s="1"/>
  <c r="P400" i="1"/>
  <c r="Q400" i="1" s="1"/>
  <c r="P401" i="1"/>
  <c r="Q401" i="1" s="1"/>
  <c r="P402" i="1"/>
  <c r="Q402" i="1" s="1"/>
  <c r="P403" i="1"/>
  <c r="Q403" i="1" s="1"/>
  <c r="P404" i="1"/>
  <c r="Q404" i="1" s="1"/>
  <c r="P405" i="1"/>
  <c r="Q405" i="1" s="1"/>
  <c r="P410" i="1"/>
  <c r="Q410" i="1" s="1"/>
  <c r="P411" i="1"/>
  <c r="Q411" i="1" s="1"/>
  <c r="P412" i="1"/>
  <c r="Q412" i="1" s="1"/>
  <c r="P413" i="1"/>
  <c r="Q413" i="1" s="1"/>
  <c r="P414" i="1"/>
  <c r="Q414" i="1" s="1"/>
  <c r="P415" i="1"/>
  <c r="Q415" i="1" s="1"/>
  <c r="P416" i="1"/>
  <c r="Q416" i="1" s="1"/>
  <c r="P417" i="1"/>
  <c r="Q417" i="1" s="1"/>
  <c r="P418" i="1"/>
  <c r="Q418" i="1" s="1"/>
  <c r="P420" i="1"/>
  <c r="Q420" i="1" s="1"/>
  <c r="P422" i="1"/>
  <c r="Q422" i="1" s="1"/>
  <c r="P424" i="1"/>
  <c r="Q424" i="1" s="1"/>
  <c r="P425" i="1"/>
  <c r="Q425" i="1" s="1"/>
  <c r="P426" i="1"/>
  <c r="Q426" i="1" s="1"/>
  <c r="P427" i="1"/>
  <c r="Q427" i="1" s="1"/>
  <c r="P431" i="1"/>
  <c r="Q431" i="1" s="1"/>
  <c r="P432" i="1"/>
  <c r="Q432" i="1" s="1"/>
  <c r="P434" i="1"/>
  <c r="Q434" i="1" s="1"/>
  <c r="P435" i="1"/>
  <c r="Q435" i="1" s="1"/>
  <c r="P436" i="1"/>
  <c r="Q436" i="1" s="1"/>
  <c r="P437" i="1"/>
  <c r="Q437" i="1" s="1"/>
  <c r="P438" i="1"/>
  <c r="Q438" i="1" s="1"/>
  <c r="P439" i="1"/>
  <c r="Q439" i="1" s="1"/>
  <c r="P440" i="1"/>
  <c r="Q440" i="1" s="1"/>
  <c r="P441" i="1"/>
  <c r="Q441" i="1" s="1"/>
  <c r="P444" i="1"/>
  <c r="Q444" i="1" s="1"/>
  <c r="P446" i="1"/>
  <c r="Q446" i="1" s="1"/>
  <c r="P447" i="1"/>
  <c r="Q447" i="1" s="1"/>
  <c r="P448" i="1"/>
  <c r="Q448" i="1" s="1"/>
  <c r="P449" i="1"/>
  <c r="Q449" i="1" s="1"/>
  <c r="P450" i="1"/>
  <c r="Q450" i="1" s="1"/>
  <c r="P451" i="1"/>
  <c r="Q451" i="1" s="1"/>
  <c r="P452" i="1"/>
  <c r="Q452" i="1" s="1"/>
  <c r="P453" i="1"/>
  <c r="Q453" i="1" s="1"/>
  <c r="P454" i="1"/>
  <c r="Q454" i="1" s="1"/>
  <c r="P456" i="1"/>
  <c r="Q456" i="1" s="1"/>
  <c r="P457" i="1"/>
  <c r="Q457" i="1" s="1"/>
  <c r="P458" i="1"/>
  <c r="Q458" i="1" s="1"/>
  <c r="P459" i="1"/>
  <c r="Q459" i="1" s="1"/>
  <c r="P460" i="1"/>
  <c r="Q460" i="1" s="1"/>
  <c r="P461" i="1"/>
  <c r="Q461" i="1" s="1"/>
  <c r="P462" i="1"/>
  <c r="Q462" i="1" s="1"/>
  <c r="P463" i="1"/>
  <c r="Q463" i="1" s="1"/>
  <c r="P464" i="1"/>
  <c r="Q464" i="1" s="1"/>
  <c r="P465" i="1"/>
  <c r="Q465" i="1" s="1"/>
  <c r="P466" i="1"/>
  <c r="Q466" i="1" s="1"/>
  <c r="P468" i="1"/>
  <c r="Q468" i="1" s="1"/>
  <c r="P470" i="1"/>
  <c r="Q470" i="1" s="1"/>
  <c r="P472" i="1"/>
  <c r="Q472" i="1" s="1"/>
  <c r="P473" i="1"/>
  <c r="Q473" i="1" s="1"/>
  <c r="P474" i="1"/>
  <c r="Q474" i="1" s="1"/>
  <c r="P475" i="1"/>
  <c r="Q475" i="1" s="1"/>
  <c r="P476" i="1"/>
  <c r="Q476" i="1" s="1"/>
  <c r="P477" i="1"/>
  <c r="Q477" i="1" s="1"/>
  <c r="P478" i="1"/>
  <c r="Q478" i="1" s="1"/>
  <c r="P479" i="1"/>
  <c r="Q479" i="1" s="1"/>
  <c r="P480" i="1"/>
  <c r="Q480" i="1" s="1"/>
  <c r="P482" i="1"/>
  <c r="Q482" i="1" s="1"/>
  <c r="P484" i="1"/>
  <c r="Q484" i="1" s="1"/>
  <c r="P485" i="1"/>
  <c r="Q485" i="1" s="1"/>
  <c r="P486" i="1"/>
  <c r="Q486" i="1" s="1"/>
  <c r="P487" i="1"/>
  <c r="Q487" i="1" s="1"/>
  <c r="P488" i="1"/>
  <c r="Q488" i="1" s="1"/>
  <c r="P489" i="1"/>
  <c r="Q489" i="1" s="1"/>
  <c r="P491" i="1"/>
  <c r="Q491" i="1" s="1"/>
  <c r="P493" i="1"/>
  <c r="Q493" i="1" s="1"/>
  <c r="P494" i="1"/>
  <c r="Q494" i="1" s="1"/>
  <c r="P495" i="1"/>
  <c r="Q495" i="1" s="1"/>
  <c r="P496" i="1"/>
  <c r="Q496" i="1" s="1"/>
  <c r="P497" i="1"/>
  <c r="Q497" i="1" s="1"/>
  <c r="P498" i="1"/>
  <c r="Q498" i="1" s="1"/>
  <c r="P499" i="1"/>
  <c r="Q499" i="1" s="1"/>
  <c r="P501" i="1"/>
  <c r="Q501" i="1" s="1"/>
  <c r="P502" i="1"/>
  <c r="Q502" i="1" s="1"/>
  <c r="P504" i="1"/>
  <c r="Q504" i="1" s="1"/>
  <c r="P506" i="1"/>
  <c r="Q506" i="1" s="1"/>
  <c r="P507" i="1"/>
  <c r="Q507" i="1" s="1"/>
  <c r="P508" i="1"/>
  <c r="Q508" i="1" s="1"/>
  <c r="P509" i="1"/>
  <c r="Q509" i="1" s="1"/>
  <c r="P510" i="1"/>
  <c r="Q510" i="1" s="1"/>
  <c r="P511" i="1"/>
  <c r="Q511" i="1" s="1"/>
  <c r="P512" i="1"/>
  <c r="Q512" i="1" s="1"/>
  <c r="P513" i="1"/>
  <c r="Q513" i="1" s="1"/>
  <c r="P514" i="1"/>
  <c r="Q514" i="1" s="1"/>
  <c r="P516" i="1"/>
  <c r="Q516" i="1" s="1"/>
  <c r="P518" i="1"/>
  <c r="Q518" i="1" s="1"/>
  <c r="P519" i="1"/>
  <c r="Q519" i="1" s="1"/>
  <c r="P520" i="1"/>
  <c r="Q520" i="1" s="1"/>
  <c r="P521" i="1"/>
  <c r="Q521" i="1" s="1"/>
  <c r="P522" i="1"/>
  <c r="Q522" i="1" s="1"/>
  <c r="P523" i="1"/>
  <c r="Q523" i="1" s="1"/>
  <c r="P524" i="1"/>
  <c r="Q524" i="1" s="1"/>
  <c r="P525" i="1"/>
  <c r="Q525" i="1" s="1"/>
  <c r="P526" i="1"/>
  <c r="Q526" i="1" s="1"/>
  <c r="P527" i="1"/>
  <c r="Q527" i="1" s="1"/>
  <c r="P528" i="1"/>
  <c r="Q528" i="1" s="1"/>
  <c r="P530" i="1"/>
  <c r="Q530" i="1" s="1"/>
  <c r="P531" i="1"/>
  <c r="Q531" i="1" s="1"/>
  <c r="P532" i="1"/>
  <c r="Q532" i="1" s="1"/>
  <c r="P533" i="1"/>
  <c r="Q533" i="1" s="1"/>
  <c r="P534" i="1"/>
  <c r="Q534" i="1" s="1"/>
  <c r="P535" i="1"/>
  <c r="Q535" i="1" s="1"/>
  <c r="P536" i="1"/>
  <c r="Q536" i="1" s="1"/>
  <c r="P537" i="1"/>
  <c r="Q537" i="1" s="1"/>
  <c r="P538" i="1"/>
  <c r="Q538" i="1" s="1"/>
  <c r="P540" i="1"/>
  <c r="Q540" i="1" s="1"/>
  <c r="P542" i="1"/>
  <c r="Q542" i="1" s="1"/>
  <c r="P543" i="1"/>
  <c r="Q543" i="1" s="1"/>
  <c r="P544" i="1"/>
  <c r="Q544" i="1" s="1"/>
  <c r="P545" i="1"/>
  <c r="Q545" i="1" s="1"/>
  <c r="P546" i="1"/>
  <c r="Q546" i="1" s="1"/>
  <c r="P547" i="1"/>
  <c r="Q547" i="1" s="1"/>
  <c r="P548" i="1"/>
  <c r="Q548" i="1" s="1"/>
  <c r="P549" i="1"/>
  <c r="Q549" i="1" s="1"/>
  <c r="P550" i="1"/>
  <c r="Q550" i="1" s="1"/>
  <c r="P552" i="1"/>
  <c r="Q552" i="1" s="1"/>
  <c r="P554" i="1"/>
  <c r="Q554" i="1" s="1"/>
  <c r="P555" i="1"/>
  <c r="Q555" i="1" s="1"/>
  <c r="P556" i="1"/>
  <c r="Q556" i="1" s="1"/>
  <c r="P557" i="1"/>
  <c r="Q557" i="1" s="1"/>
  <c r="P558" i="1"/>
  <c r="Q558" i="1" s="1"/>
  <c r="P559" i="1"/>
  <c r="Q559" i="1" s="1"/>
  <c r="P560" i="1"/>
  <c r="Q560" i="1" s="1"/>
  <c r="P561" i="1"/>
  <c r="Q561" i="1" s="1"/>
  <c r="P562" i="1"/>
  <c r="Q562" i="1" s="1"/>
  <c r="P563" i="1"/>
  <c r="Q563" i="1" s="1"/>
  <c r="P565" i="1"/>
  <c r="Q565" i="1" s="1"/>
  <c r="P566" i="1"/>
  <c r="Q566" i="1" s="1"/>
  <c r="P567" i="1"/>
  <c r="Q567" i="1" s="1"/>
  <c r="P568" i="1"/>
  <c r="Q568" i="1" s="1"/>
  <c r="P569" i="1"/>
  <c r="Q569" i="1" s="1"/>
  <c r="P570" i="1"/>
  <c r="Q570" i="1" s="1"/>
  <c r="P571" i="1"/>
  <c r="Q571" i="1" s="1"/>
  <c r="P572" i="1"/>
  <c r="Q572" i="1" s="1"/>
  <c r="P573" i="1"/>
  <c r="Q573" i="1" s="1"/>
  <c r="P574" i="1"/>
  <c r="Q574" i="1" s="1"/>
  <c r="P576" i="1"/>
  <c r="Q576" i="1" s="1"/>
  <c r="P578" i="1"/>
  <c r="Q578" i="1" s="1"/>
  <c r="P579" i="1"/>
  <c r="Q579" i="1" s="1"/>
  <c r="P580" i="1"/>
  <c r="Q580" i="1" s="1"/>
  <c r="P581" i="1"/>
  <c r="Q581" i="1" s="1"/>
  <c r="P582" i="1"/>
  <c r="Q582" i="1" s="1"/>
  <c r="P583" i="1"/>
  <c r="Q583" i="1" s="1"/>
  <c r="P584" i="1"/>
  <c r="Q584" i="1" s="1"/>
  <c r="P585" i="1"/>
  <c r="Q585" i="1" s="1"/>
  <c r="P586" i="1"/>
  <c r="Q586" i="1" s="1"/>
  <c r="P589" i="1"/>
  <c r="Q589" i="1" s="1"/>
  <c r="P590" i="1"/>
  <c r="Q590" i="1" s="1"/>
  <c r="P591" i="1"/>
  <c r="Q591" i="1" s="1"/>
  <c r="P593" i="1"/>
  <c r="Q593" i="1" s="1"/>
  <c r="P594" i="1"/>
  <c r="Q594" i="1" s="1"/>
  <c r="P595" i="1"/>
  <c r="Q595" i="1" s="1"/>
  <c r="P596" i="1"/>
  <c r="Q596" i="1" s="1"/>
  <c r="P597" i="1"/>
  <c r="Q597" i="1" s="1"/>
  <c r="P598" i="1"/>
  <c r="Q598" i="1" s="1"/>
  <c r="P599" i="1"/>
  <c r="Q599" i="1" s="1"/>
  <c r="P601" i="1"/>
  <c r="Q601" i="1" s="1"/>
  <c r="P602" i="1"/>
  <c r="Q602" i="1" s="1"/>
  <c r="P603" i="1"/>
  <c r="Q603" i="1" s="1"/>
  <c r="P604" i="1"/>
  <c r="Q604" i="1" s="1"/>
  <c r="P605" i="1"/>
  <c r="Q605" i="1" s="1"/>
  <c r="P606" i="1"/>
  <c r="Q606" i="1" s="1"/>
  <c r="P607" i="1"/>
  <c r="Q607" i="1" s="1"/>
  <c r="P608" i="1"/>
  <c r="Q608" i="1" s="1"/>
  <c r="P609" i="1"/>
  <c r="Q609" i="1" s="1"/>
  <c r="P610" i="1"/>
  <c r="Q610" i="1" s="1"/>
  <c r="P611" i="1"/>
  <c r="Q611" i="1" s="1"/>
  <c r="P612" i="1"/>
  <c r="Q612" i="1" s="1"/>
  <c r="P613" i="1"/>
  <c r="Q613" i="1" s="1"/>
  <c r="P614" i="1"/>
  <c r="Q614" i="1" s="1"/>
  <c r="P615" i="1"/>
  <c r="Q615" i="1" s="1"/>
  <c r="P616" i="1"/>
  <c r="Q616" i="1" s="1"/>
  <c r="P617" i="1"/>
  <c r="Q617" i="1" s="1"/>
  <c r="P618" i="1"/>
  <c r="Q618" i="1" s="1"/>
  <c r="P619" i="1"/>
  <c r="Q619" i="1" s="1"/>
  <c r="P620" i="1"/>
  <c r="Q620" i="1" s="1"/>
  <c r="P621" i="1"/>
  <c r="Q621" i="1" s="1"/>
  <c r="P622" i="1"/>
  <c r="Q622" i="1" s="1"/>
  <c r="P624" i="1"/>
  <c r="Q624" i="1" s="1"/>
  <c r="P625" i="1"/>
  <c r="Q625" i="1" s="1"/>
  <c r="P626" i="1"/>
  <c r="Q626" i="1" s="1"/>
  <c r="P627" i="1"/>
  <c r="Q627" i="1" s="1"/>
  <c r="P628" i="1"/>
  <c r="Q628" i="1" s="1"/>
  <c r="P629" i="1"/>
  <c r="Q629" i="1" s="1"/>
  <c r="P630" i="1"/>
  <c r="Q630" i="1" s="1"/>
  <c r="P631" i="1"/>
  <c r="Q631" i="1" s="1"/>
  <c r="P632" i="1"/>
  <c r="Q632" i="1" s="1"/>
  <c r="P633" i="1"/>
  <c r="Q633" i="1" s="1"/>
  <c r="P634" i="1"/>
  <c r="Q634" i="1" s="1"/>
  <c r="P635" i="1"/>
  <c r="Q635" i="1" s="1"/>
  <c r="P636" i="1"/>
  <c r="Q636" i="1" s="1"/>
  <c r="P637" i="1"/>
  <c r="Q637" i="1" s="1"/>
  <c r="P638" i="1"/>
  <c r="Q638" i="1" s="1"/>
  <c r="P639" i="1"/>
  <c r="Q639" i="1" s="1"/>
  <c r="P640" i="1"/>
  <c r="Q640" i="1" s="1"/>
  <c r="P641" i="1"/>
  <c r="Q641" i="1" s="1"/>
  <c r="P642" i="1"/>
  <c r="Q642" i="1" s="1"/>
  <c r="P643" i="1"/>
  <c r="Q643" i="1" s="1"/>
  <c r="P644" i="1"/>
  <c r="Q644" i="1" s="1"/>
  <c r="P645" i="1"/>
  <c r="Q645" i="1" s="1"/>
  <c r="P646" i="1"/>
  <c r="Q646" i="1" s="1"/>
  <c r="P647" i="1"/>
  <c r="Q647" i="1" s="1"/>
  <c r="P648" i="1"/>
  <c r="Q648" i="1" s="1"/>
  <c r="P650" i="1"/>
  <c r="Q650" i="1" s="1"/>
  <c r="P651" i="1"/>
  <c r="Q651" i="1" s="1"/>
  <c r="P652" i="1"/>
  <c r="Q652" i="1" s="1"/>
  <c r="P653" i="1"/>
  <c r="Q653" i="1" s="1"/>
  <c r="P654" i="1"/>
  <c r="Q654" i="1" s="1"/>
  <c r="P655" i="1"/>
  <c r="Q655" i="1" s="1"/>
  <c r="P656" i="1"/>
  <c r="Q656" i="1" s="1"/>
  <c r="P657" i="1"/>
  <c r="Q657" i="1" s="1"/>
  <c r="P658" i="1"/>
  <c r="Q658" i="1" s="1"/>
  <c r="P660" i="1"/>
  <c r="Q660" i="1" s="1"/>
  <c r="P661" i="1"/>
  <c r="Q661" i="1" s="1"/>
  <c r="P662" i="1"/>
  <c r="Q662" i="1" s="1"/>
  <c r="P663" i="1"/>
  <c r="Q663" i="1" s="1"/>
  <c r="P665" i="1"/>
  <c r="Q665" i="1" s="1"/>
  <c r="P666" i="1"/>
  <c r="Q666" i="1" s="1"/>
  <c r="P667" i="1"/>
  <c r="Q667" i="1" s="1"/>
  <c r="P668" i="1"/>
  <c r="Q668" i="1" s="1"/>
  <c r="P669" i="1"/>
  <c r="Q669" i="1" s="1"/>
  <c r="P670" i="1"/>
  <c r="Q670" i="1" s="1"/>
  <c r="P671" i="1"/>
  <c r="Q671" i="1" s="1"/>
  <c r="P672" i="1"/>
  <c r="Q672" i="1" s="1"/>
  <c r="P673" i="1"/>
  <c r="Q673" i="1" s="1"/>
  <c r="P674" i="1"/>
  <c r="Q674" i="1" s="1"/>
  <c r="P675" i="1"/>
  <c r="Q675" i="1" s="1"/>
  <c r="P676" i="1"/>
  <c r="Q676" i="1" s="1"/>
  <c r="P677" i="1"/>
  <c r="Q677" i="1" s="1"/>
  <c r="P678" i="1"/>
  <c r="Q678" i="1" s="1"/>
  <c r="P679" i="1"/>
  <c r="Q679" i="1" s="1"/>
  <c r="P680" i="1"/>
  <c r="Q680" i="1" s="1"/>
  <c r="P681" i="1"/>
  <c r="Q681" i="1" s="1"/>
  <c r="P682" i="1"/>
  <c r="Q682" i="1" s="1"/>
  <c r="P683" i="1"/>
  <c r="Q683" i="1" s="1"/>
  <c r="P684" i="1"/>
  <c r="Q684" i="1" s="1"/>
  <c r="P685" i="1"/>
  <c r="Q685" i="1" s="1"/>
  <c r="P686" i="1"/>
  <c r="Q686" i="1" s="1"/>
  <c r="P687" i="1"/>
  <c r="Q687" i="1" s="1"/>
  <c r="P688" i="1"/>
  <c r="Q688" i="1" s="1"/>
  <c r="P689" i="1"/>
  <c r="Q689" i="1" s="1"/>
  <c r="P690" i="1"/>
  <c r="Q690" i="1" s="1"/>
  <c r="P691" i="1"/>
  <c r="Q691" i="1" s="1"/>
  <c r="P692" i="1"/>
  <c r="Q692" i="1" s="1"/>
  <c r="P693" i="1"/>
  <c r="Q693" i="1" s="1"/>
  <c r="P694" i="1"/>
  <c r="Q694" i="1" s="1"/>
  <c r="P695" i="1"/>
  <c r="Q695" i="1" s="1"/>
  <c r="P696" i="1"/>
  <c r="Q696" i="1" s="1"/>
  <c r="P697" i="1"/>
  <c r="Q697" i="1" s="1"/>
  <c r="P698" i="1"/>
  <c r="Q698" i="1" s="1"/>
  <c r="P699" i="1"/>
  <c r="Q699" i="1" s="1"/>
  <c r="P700" i="1"/>
  <c r="Q700" i="1" s="1"/>
  <c r="P701" i="1"/>
  <c r="Q701" i="1" s="1"/>
  <c r="P702" i="1"/>
  <c r="Q702" i="1" s="1"/>
  <c r="P703" i="1"/>
  <c r="Q703" i="1" s="1"/>
  <c r="P704" i="1"/>
  <c r="Q704" i="1" s="1"/>
  <c r="P705" i="1"/>
  <c r="Q705" i="1" s="1"/>
  <c r="P706" i="1"/>
  <c r="Q706" i="1" s="1"/>
  <c r="P707" i="1"/>
  <c r="Q707" i="1" s="1"/>
  <c r="P708" i="1"/>
  <c r="Q708" i="1" s="1"/>
  <c r="P709" i="1"/>
  <c r="Q709" i="1" s="1"/>
  <c r="P710" i="1"/>
  <c r="Q710" i="1" s="1"/>
  <c r="P711" i="1"/>
  <c r="Q711" i="1" s="1"/>
  <c r="P712" i="1"/>
  <c r="Q712" i="1" s="1"/>
  <c r="P713" i="1"/>
  <c r="Q713" i="1" s="1"/>
  <c r="P714" i="1"/>
  <c r="Q714" i="1" s="1"/>
  <c r="P715" i="1"/>
  <c r="Q715" i="1" s="1"/>
  <c r="P716" i="1"/>
  <c r="Q716" i="1" s="1"/>
  <c r="P717" i="1"/>
  <c r="Q717" i="1" s="1"/>
  <c r="P718" i="1"/>
  <c r="Q718" i="1" s="1"/>
  <c r="P719" i="1"/>
  <c r="Q719" i="1" s="1"/>
  <c r="P720" i="1"/>
  <c r="Q720" i="1" s="1"/>
  <c r="P721" i="1"/>
  <c r="Q721" i="1" s="1"/>
  <c r="P722" i="1"/>
  <c r="Q722" i="1" s="1"/>
  <c r="P723" i="1"/>
  <c r="Q723" i="1" s="1"/>
  <c r="P724" i="1"/>
  <c r="Q724" i="1" s="1"/>
  <c r="P725" i="1"/>
  <c r="Q725" i="1" s="1"/>
  <c r="P726" i="1"/>
  <c r="Q726" i="1" s="1"/>
  <c r="P727" i="1"/>
  <c r="Q727" i="1" s="1"/>
  <c r="P728" i="1"/>
  <c r="Q728" i="1" s="1"/>
  <c r="P729" i="1"/>
  <c r="Q729" i="1" s="1"/>
  <c r="P730" i="1"/>
  <c r="Q730" i="1" s="1"/>
  <c r="P731" i="1"/>
  <c r="Q731" i="1" s="1"/>
  <c r="P732" i="1"/>
  <c r="Q732" i="1" s="1"/>
  <c r="P733" i="1"/>
  <c r="Q733" i="1" s="1"/>
  <c r="P734" i="1"/>
  <c r="Q734" i="1" s="1"/>
  <c r="P735" i="1"/>
  <c r="Q735" i="1" s="1"/>
  <c r="P736" i="1"/>
  <c r="Q736" i="1" s="1"/>
  <c r="P737" i="1"/>
  <c r="Q737" i="1" s="1"/>
  <c r="P738" i="1"/>
  <c r="Q738" i="1" s="1"/>
  <c r="P739" i="1"/>
  <c r="Q739" i="1" s="1"/>
  <c r="P740" i="1"/>
  <c r="Q740" i="1" s="1"/>
  <c r="P741" i="1"/>
  <c r="Q741" i="1" s="1"/>
  <c r="P742" i="1"/>
  <c r="Q742" i="1" s="1"/>
  <c r="P743" i="1"/>
  <c r="Q743" i="1" s="1"/>
  <c r="P744" i="1"/>
  <c r="Q744" i="1" s="1"/>
  <c r="P745" i="1"/>
  <c r="Q745" i="1" s="1"/>
  <c r="P746" i="1"/>
  <c r="Q746" i="1" s="1"/>
  <c r="P747" i="1"/>
  <c r="Q747" i="1" s="1"/>
  <c r="P748" i="1"/>
  <c r="Q748" i="1" s="1"/>
  <c r="P749" i="1"/>
  <c r="Q749" i="1" s="1"/>
  <c r="P750" i="1"/>
  <c r="Q750" i="1" s="1"/>
  <c r="P751" i="1"/>
  <c r="Q751" i="1" s="1"/>
  <c r="P752" i="1"/>
  <c r="Q752" i="1" s="1"/>
  <c r="P753" i="1"/>
  <c r="Q753" i="1" s="1"/>
  <c r="P754" i="1"/>
  <c r="Q754" i="1" s="1"/>
  <c r="P755" i="1"/>
  <c r="Q755" i="1" s="1"/>
  <c r="P756" i="1"/>
  <c r="Q756" i="1" s="1"/>
  <c r="P757" i="1"/>
  <c r="Q757" i="1" s="1"/>
  <c r="P758" i="1"/>
  <c r="Q758" i="1" s="1"/>
  <c r="P759" i="1"/>
  <c r="Q759" i="1" s="1"/>
  <c r="P760" i="1"/>
  <c r="Q760" i="1" s="1"/>
  <c r="P761" i="1"/>
  <c r="Q761" i="1" s="1"/>
  <c r="P762" i="1"/>
  <c r="Q762" i="1" s="1"/>
  <c r="P763" i="1"/>
  <c r="Q763" i="1" s="1"/>
  <c r="P764" i="1"/>
  <c r="Q764" i="1" s="1"/>
  <c r="P765" i="1"/>
  <c r="Q765" i="1" s="1"/>
  <c r="P766" i="1"/>
  <c r="Q766" i="1" s="1"/>
  <c r="P767" i="1"/>
  <c r="Q767" i="1" s="1"/>
  <c r="P768" i="1"/>
  <c r="Q768" i="1" s="1"/>
  <c r="P769" i="1"/>
  <c r="Q769" i="1" s="1"/>
  <c r="P770" i="1"/>
  <c r="Q770" i="1" s="1"/>
  <c r="P771" i="1"/>
  <c r="Q771" i="1" s="1"/>
  <c r="P772" i="1"/>
  <c r="Q772" i="1" s="1"/>
  <c r="P773" i="1"/>
  <c r="Q773" i="1" s="1"/>
  <c r="P774" i="1"/>
  <c r="Q774" i="1" s="1"/>
  <c r="P775" i="1"/>
  <c r="Q775" i="1" s="1"/>
  <c r="P776" i="1"/>
  <c r="Q776" i="1" s="1"/>
  <c r="P777" i="1"/>
  <c r="Q777" i="1" s="1"/>
  <c r="P778" i="1"/>
  <c r="Q778" i="1" s="1"/>
  <c r="P779" i="1"/>
  <c r="Q779" i="1" s="1"/>
  <c r="P780" i="1"/>
  <c r="Q780" i="1" s="1"/>
  <c r="P781" i="1"/>
  <c r="Q781" i="1" s="1"/>
  <c r="P782" i="1"/>
  <c r="Q782" i="1" s="1"/>
  <c r="P783" i="1"/>
  <c r="Q783" i="1" s="1"/>
  <c r="P784" i="1"/>
  <c r="Q784" i="1" s="1"/>
  <c r="P785" i="1"/>
  <c r="Q785" i="1" s="1"/>
  <c r="P786" i="1"/>
  <c r="Q786" i="1" s="1"/>
  <c r="P787" i="1"/>
  <c r="Q787" i="1" s="1"/>
  <c r="P788" i="1"/>
  <c r="Q788" i="1" s="1"/>
  <c r="P789" i="1"/>
  <c r="Q789" i="1" s="1"/>
  <c r="P790" i="1"/>
  <c r="Q790" i="1" s="1"/>
  <c r="P791" i="1"/>
  <c r="Q791" i="1" s="1"/>
  <c r="P792" i="1"/>
  <c r="Q792" i="1" s="1"/>
  <c r="P793" i="1"/>
  <c r="Q793" i="1" s="1"/>
  <c r="P794" i="1"/>
  <c r="Q794" i="1" s="1"/>
  <c r="P795" i="1"/>
  <c r="Q795" i="1" s="1"/>
  <c r="P796" i="1"/>
  <c r="Q796" i="1" s="1"/>
  <c r="P797" i="1"/>
  <c r="Q797" i="1" s="1"/>
  <c r="P798" i="1"/>
  <c r="Q798" i="1" s="1"/>
  <c r="P799" i="1"/>
  <c r="Q799" i="1" s="1"/>
  <c r="P800" i="1"/>
  <c r="Q800" i="1" s="1"/>
  <c r="P801" i="1"/>
  <c r="Q801" i="1" s="1"/>
  <c r="P802" i="1"/>
  <c r="Q802" i="1" s="1"/>
  <c r="P803" i="1"/>
  <c r="Q803" i="1" s="1"/>
  <c r="P804" i="1"/>
  <c r="Q804" i="1" s="1"/>
  <c r="P805" i="1"/>
  <c r="Q805" i="1" s="1"/>
  <c r="P806" i="1"/>
  <c r="Q806" i="1" s="1"/>
  <c r="P807" i="1"/>
  <c r="Q807" i="1" s="1"/>
  <c r="P808" i="1"/>
  <c r="Q808" i="1" s="1"/>
  <c r="P809" i="1"/>
  <c r="Q809" i="1" s="1"/>
  <c r="P810" i="1"/>
  <c r="Q810" i="1" s="1"/>
  <c r="P811" i="1"/>
  <c r="Q811" i="1" s="1"/>
  <c r="P812" i="1"/>
  <c r="Q812" i="1" s="1"/>
  <c r="P813" i="1"/>
  <c r="Q813" i="1" s="1"/>
  <c r="P814" i="1"/>
  <c r="Q814" i="1" s="1"/>
  <c r="P815" i="1"/>
  <c r="Q815" i="1" s="1"/>
  <c r="P816" i="1"/>
  <c r="Q816" i="1" s="1"/>
  <c r="P817" i="1"/>
  <c r="Q817" i="1" s="1"/>
  <c r="P818" i="1"/>
  <c r="Q818" i="1" s="1"/>
  <c r="P819" i="1"/>
  <c r="Q819" i="1" s="1"/>
  <c r="P820" i="1"/>
  <c r="Q820" i="1" s="1"/>
  <c r="P821" i="1"/>
  <c r="Q821" i="1" s="1"/>
  <c r="P822" i="1"/>
  <c r="Q822" i="1" s="1"/>
  <c r="P823" i="1"/>
  <c r="Q823" i="1" s="1"/>
  <c r="P824" i="1"/>
  <c r="Q824" i="1" s="1"/>
  <c r="P825" i="1"/>
  <c r="Q825" i="1" s="1"/>
  <c r="P826" i="1"/>
  <c r="Q826" i="1" s="1"/>
  <c r="P827" i="1"/>
  <c r="Q827" i="1" s="1"/>
  <c r="P828" i="1"/>
  <c r="Q828" i="1" s="1"/>
  <c r="P829" i="1"/>
  <c r="Q829" i="1" s="1"/>
  <c r="P830" i="1"/>
  <c r="Q830" i="1" s="1"/>
  <c r="P831" i="1"/>
  <c r="Q831" i="1" s="1"/>
  <c r="P832" i="1"/>
  <c r="Q832" i="1" s="1"/>
  <c r="P833" i="1"/>
  <c r="Q833" i="1" s="1"/>
  <c r="P834" i="1"/>
  <c r="Q834" i="1" s="1"/>
  <c r="P835" i="1"/>
  <c r="Q835" i="1" s="1"/>
  <c r="P836" i="1"/>
  <c r="Q836" i="1" s="1"/>
  <c r="P837" i="1"/>
  <c r="Q837" i="1" s="1"/>
  <c r="P838" i="1"/>
  <c r="Q838" i="1" s="1"/>
  <c r="P839" i="1"/>
  <c r="Q839" i="1" s="1"/>
  <c r="P840" i="1"/>
  <c r="Q840" i="1" s="1"/>
  <c r="P841" i="1"/>
  <c r="Q841" i="1" s="1"/>
  <c r="P842" i="1"/>
  <c r="Q842" i="1" s="1"/>
  <c r="P843" i="1"/>
  <c r="Q843" i="1" s="1"/>
  <c r="P844" i="1"/>
  <c r="Q844" i="1" s="1"/>
  <c r="P845" i="1"/>
  <c r="Q845" i="1" s="1"/>
  <c r="P846" i="1"/>
  <c r="Q846" i="1" s="1"/>
  <c r="P847" i="1"/>
  <c r="Q847" i="1" s="1"/>
  <c r="P848" i="1"/>
  <c r="Q848" i="1" s="1"/>
  <c r="P849" i="1"/>
  <c r="Q849" i="1" s="1"/>
  <c r="P850" i="1"/>
  <c r="Q850" i="1" s="1"/>
  <c r="P851" i="1"/>
  <c r="Q851" i="1" s="1"/>
  <c r="P852" i="1"/>
  <c r="Q852" i="1" s="1"/>
  <c r="P853" i="1"/>
  <c r="Q853" i="1" s="1"/>
  <c r="P854" i="1"/>
  <c r="Q854" i="1" s="1"/>
  <c r="P855" i="1"/>
  <c r="Q855" i="1" s="1"/>
  <c r="P856" i="1"/>
  <c r="Q856" i="1" s="1"/>
  <c r="P857" i="1"/>
  <c r="Q857" i="1" s="1"/>
  <c r="P858" i="1"/>
  <c r="Q858" i="1" s="1"/>
  <c r="P859" i="1"/>
  <c r="Q859" i="1" s="1"/>
  <c r="P860" i="1"/>
  <c r="Q860" i="1" s="1"/>
  <c r="P861" i="1"/>
  <c r="Q861" i="1" s="1"/>
  <c r="P862" i="1"/>
  <c r="Q862" i="1" s="1"/>
  <c r="P863" i="1"/>
  <c r="Q863" i="1" s="1"/>
  <c r="P864" i="1"/>
  <c r="Q864" i="1" s="1"/>
  <c r="P866" i="1"/>
  <c r="Q866" i="1" s="1"/>
  <c r="P867" i="1"/>
  <c r="Q867" i="1" s="1"/>
  <c r="P868" i="1"/>
  <c r="Q868" i="1" s="1"/>
  <c r="P869" i="1"/>
  <c r="Q869" i="1" s="1"/>
  <c r="P870" i="1"/>
  <c r="Q870" i="1" s="1"/>
  <c r="P871" i="1"/>
  <c r="Q871" i="1" s="1"/>
  <c r="P872" i="1"/>
  <c r="Q872" i="1" s="1"/>
  <c r="P873" i="1"/>
  <c r="Q873" i="1" s="1"/>
  <c r="P874" i="1"/>
  <c r="Q874" i="1" s="1"/>
  <c r="P875" i="1"/>
  <c r="Q875" i="1" s="1"/>
  <c r="P876" i="1"/>
  <c r="Q876" i="1" s="1"/>
  <c r="P877" i="1"/>
  <c r="Q877" i="1" s="1"/>
  <c r="P878" i="1"/>
  <c r="Q878" i="1" s="1"/>
  <c r="P879" i="1"/>
  <c r="Q879" i="1" s="1"/>
  <c r="P880" i="1"/>
  <c r="Q880" i="1" s="1"/>
  <c r="P881" i="1"/>
  <c r="Q881" i="1" s="1"/>
  <c r="P882" i="1"/>
  <c r="Q882" i="1" s="1"/>
  <c r="P883" i="1"/>
  <c r="Q883" i="1" s="1"/>
  <c r="P884" i="1"/>
  <c r="Q884" i="1" s="1"/>
  <c r="P885" i="1"/>
  <c r="Q885" i="1" s="1"/>
  <c r="P886" i="1"/>
  <c r="Q886" i="1" s="1"/>
  <c r="P887" i="1"/>
  <c r="Q887" i="1" s="1"/>
  <c r="P888" i="1"/>
  <c r="Q888" i="1" s="1"/>
  <c r="P889" i="1"/>
  <c r="Q889" i="1" s="1"/>
  <c r="P890" i="1"/>
  <c r="Q890" i="1" s="1"/>
  <c r="P891" i="1"/>
  <c r="Q891" i="1" s="1"/>
  <c r="P892" i="1"/>
  <c r="Q892" i="1" s="1"/>
  <c r="P893" i="1"/>
  <c r="Q893" i="1" s="1"/>
  <c r="P894" i="1"/>
  <c r="Q894" i="1" s="1"/>
  <c r="P895" i="1"/>
  <c r="Q895" i="1" s="1"/>
  <c r="P896" i="1"/>
  <c r="Q896" i="1" s="1"/>
  <c r="P897" i="1"/>
  <c r="Q897" i="1" s="1"/>
  <c r="P898" i="1"/>
  <c r="Q898" i="1" s="1"/>
  <c r="P899" i="1"/>
  <c r="Q899" i="1" s="1"/>
  <c r="P900" i="1"/>
  <c r="Q900" i="1" s="1"/>
  <c r="P901" i="1"/>
  <c r="Q901" i="1" s="1"/>
  <c r="P902" i="1"/>
  <c r="Q902" i="1" s="1"/>
  <c r="P903" i="1"/>
  <c r="Q903" i="1" s="1"/>
  <c r="P904" i="1"/>
  <c r="Q904" i="1" s="1"/>
  <c r="P905" i="1"/>
  <c r="Q905" i="1" s="1"/>
  <c r="P906" i="1"/>
  <c r="Q906" i="1" s="1"/>
  <c r="P907" i="1"/>
  <c r="Q907" i="1" s="1"/>
  <c r="P908" i="1"/>
  <c r="Q908" i="1" s="1"/>
  <c r="P909" i="1"/>
  <c r="Q909" i="1" s="1"/>
  <c r="P911" i="1"/>
  <c r="Q911" i="1" s="1"/>
  <c r="P912" i="1"/>
  <c r="Q912" i="1" s="1"/>
  <c r="P913" i="1"/>
  <c r="Q913" i="1" s="1"/>
  <c r="P914" i="1"/>
  <c r="Q914" i="1" s="1"/>
  <c r="P915" i="1"/>
  <c r="Q915" i="1" s="1"/>
  <c r="P916" i="1"/>
  <c r="Q916" i="1" s="1"/>
  <c r="P917" i="1"/>
  <c r="Q917" i="1" s="1"/>
  <c r="P918" i="1"/>
  <c r="Q918" i="1" s="1"/>
  <c r="P919" i="1"/>
  <c r="Q919" i="1" s="1"/>
  <c r="P920" i="1"/>
  <c r="Q920" i="1" s="1"/>
  <c r="P921" i="1"/>
  <c r="Q921" i="1" s="1"/>
  <c r="P922" i="1"/>
  <c r="Q922" i="1" s="1"/>
  <c r="P923" i="1"/>
  <c r="Q923" i="1" s="1"/>
  <c r="P924" i="1"/>
  <c r="Q924" i="1" s="1"/>
  <c r="P925" i="1"/>
  <c r="Q925" i="1" s="1"/>
  <c r="P926" i="1"/>
  <c r="Q926" i="1" s="1"/>
  <c r="P927" i="1"/>
  <c r="Q927" i="1" s="1"/>
  <c r="P928" i="1"/>
  <c r="Q928" i="1" s="1"/>
  <c r="P929" i="1"/>
  <c r="Q929" i="1" s="1"/>
  <c r="P930" i="1"/>
  <c r="Q930" i="1" s="1"/>
  <c r="P931" i="1"/>
  <c r="Q931" i="1" s="1"/>
  <c r="P932" i="1"/>
  <c r="Q932" i="1" s="1"/>
  <c r="P933" i="1"/>
  <c r="Q933" i="1" s="1"/>
  <c r="P934" i="1"/>
  <c r="Q934" i="1" s="1"/>
  <c r="P935" i="1"/>
  <c r="Q935" i="1" s="1"/>
  <c r="P936" i="1"/>
  <c r="Q936" i="1" s="1"/>
  <c r="P937" i="1"/>
  <c r="Q937" i="1" s="1"/>
  <c r="P938" i="1"/>
  <c r="Q938" i="1" s="1"/>
  <c r="P939" i="1"/>
  <c r="Q939" i="1" s="1"/>
  <c r="P940" i="1"/>
  <c r="Q940" i="1" s="1"/>
  <c r="P941" i="1"/>
  <c r="Q941" i="1" s="1"/>
  <c r="P942" i="1"/>
  <c r="Q942" i="1" s="1"/>
  <c r="P943" i="1"/>
  <c r="Q943" i="1" s="1"/>
  <c r="P944" i="1"/>
  <c r="Q944" i="1" s="1"/>
  <c r="P945" i="1"/>
  <c r="Q945" i="1" s="1"/>
  <c r="P946" i="1"/>
  <c r="Q946" i="1" s="1"/>
  <c r="P947" i="1"/>
  <c r="Q947" i="1" s="1"/>
  <c r="P948" i="1"/>
  <c r="Q948" i="1" s="1"/>
  <c r="P949" i="1"/>
  <c r="Q949" i="1" s="1"/>
  <c r="P950" i="1"/>
  <c r="Q950" i="1" s="1"/>
  <c r="P951" i="1"/>
  <c r="Q951" i="1" s="1"/>
  <c r="P952" i="1"/>
  <c r="Q952" i="1" s="1"/>
  <c r="P953" i="1"/>
  <c r="Q953" i="1" s="1"/>
  <c r="P954" i="1"/>
  <c r="Q954" i="1" s="1"/>
  <c r="P955" i="1"/>
  <c r="Q955" i="1" s="1"/>
  <c r="P956" i="1"/>
  <c r="Q956" i="1" s="1"/>
  <c r="P957" i="1"/>
  <c r="Q957" i="1" s="1"/>
  <c r="P958" i="1"/>
  <c r="Q958" i="1" s="1"/>
  <c r="P959" i="1"/>
  <c r="Q959" i="1" s="1"/>
  <c r="P960" i="1"/>
  <c r="Q960" i="1" s="1"/>
  <c r="P961" i="1"/>
  <c r="Q961" i="1" s="1"/>
  <c r="P962" i="1"/>
  <c r="Q962" i="1" s="1"/>
  <c r="P963" i="1"/>
  <c r="Q963" i="1" s="1"/>
  <c r="P964" i="1"/>
  <c r="Q964" i="1" s="1"/>
  <c r="P965" i="1"/>
  <c r="Q965" i="1" s="1"/>
  <c r="P966" i="1"/>
  <c r="Q966" i="1" s="1"/>
  <c r="P967" i="1"/>
  <c r="Q967" i="1" s="1"/>
  <c r="P968" i="1"/>
  <c r="Q968" i="1" s="1"/>
  <c r="P969" i="1"/>
  <c r="Q969" i="1" s="1"/>
  <c r="P970" i="1"/>
  <c r="Q970" i="1" s="1"/>
  <c r="P971" i="1"/>
  <c r="Q971" i="1" s="1"/>
  <c r="P972" i="1"/>
  <c r="Q972" i="1" s="1"/>
  <c r="P973" i="1"/>
  <c r="Q973" i="1" s="1"/>
  <c r="P974" i="1"/>
  <c r="Q974" i="1" s="1"/>
  <c r="P975" i="1"/>
  <c r="Q975" i="1" s="1"/>
  <c r="P976" i="1"/>
  <c r="Q976" i="1" s="1"/>
  <c r="P977" i="1"/>
  <c r="Q977" i="1" s="1"/>
  <c r="P978" i="1"/>
  <c r="Q978" i="1" s="1"/>
  <c r="P979" i="1"/>
  <c r="Q979" i="1" s="1"/>
  <c r="P980" i="1"/>
  <c r="Q980" i="1" s="1"/>
  <c r="P981" i="1"/>
  <c r="Q981" i="1" s="1"/>
  <c r="P982" i="1"/>
  <c r="Q982" i="1" s="1"/>
  <c r="P983" i="1"/>
  <c r="Q983" i="1" s="1"/>
  <c r="P984" i="1"/>
  <c r="Q984" i="1" s="1"/>
  <c r="P985" i="1"/>
  <c r="Q985" i="1" s="1"/>
  <c r="P986" i="1"/>
  <c r="Q986" i="1" s="1"/>
  <c r="P987" i="1"/>
  <c r="Q987" i="1" s="1"/>
  <c r="P988" i="1"/>
  <c r="Q988" i="1" s="1"/>
  <c r="P989" i="1"/>
  <c r="Q989" i="1" s="1"/>
  <c r="P990" i="1"/>
  <c r="Q990" i="1" s="1"/>
  <c r="P991" i="1"/>
  <c r="Q991" i="1" s="1"/>
  <c r="P992" i="1"/>
  <c r="Q992" i="1" s="1"/>
  <c r="P993" i="1"/>
  <c r="Q993" i="1" s="1"/>
  <c r="P994" i="1"/>
  <c r="Q994" i="1" s="1"/>
  <c r="P995" i="1"/>
  <c r="Q995" i="1" s="1"/>
  <c r="P996" i="1"/>
  <c r="Q996" i="1" s="1"/>
  <c r="P997" i="1"/>
  <c r="Q997" i="1" s="1"/>
  <c r="P998" i="1"/>
  <c r="Q998" i="1" s="1"/>
  <c r="P999" i="1"/>
  <c r="Q999" i="1" s="1"/>
  <c r="P1000" i="1"/>
  <c r="Q1000" i="1" s="1"/>
  <c r="P1001" i="1"/>
  <c r="Q1001" i="1" s="1"/>
  <c r="P1002" i="1"/>
  <c r="Q1002" i="1" s="1"/>
  <c r="P1003" i="1"/>
  <c r="Q1003" i="1" s="1"/>
  <c r="P1004" i="1"/>
  <c r="Q1004" i="1" s="1"/>
  <c r="P1005" i="1"/>
  <c r="Q1005" i="1" s="1"/>
  <c r="P1006" i="1"/>
  <c r="Q1006" i="1" s="1"/>
  <c r="P1007" i="1"/>
  <c r="Q1007" i="1" s="1"/>
  <c r="P1008" i="1"/>
  <c r="Q1008" i="1" s="1"/>
  <c r="P1009" i="1"/>
  <c r="Q1009" i="1" s="1"/>
  <c r="P1010" i="1"/>
  <c r="Q1010" i="1" s="1"/>
  <c r="P1011" i="1"/>
  <c r="Q1011" i="1" s="1"/>
  <c r="P1012" i="1"/>
  <c r="Q1012" i="1" s="1"/>
  <c r="P1013" i="1"/>
  <c r="Q1013" i="1" s="1"/>
  <c r="P1014" i="1"/>
  <c r="Q1014" i="1" s="1"/>
  <c r="P1015" i="1"/>
  <c r="Q1015" i="1" s="1"/>
  <c r="P1016" i="1"/>
  <c r="Q1016" i="1" s="1"/>
  <c r="P1017" i="1"/>
  <c r="Q1017" i="1" s="1"/>
  <c r="P1018" i="1"/>
  <c r="Q1018" i="1" s="1"/>
  <c r="P1019" i="1"/>
  <c r="Q1019" i="1" s="1"/>
  <c r="P1020" i="1"/>
  <c r="Q1020" i="1" s="1"/>
  <c r="P1021" i="1"/>
  <c r="Q1021" i="1" s="1"/>
  <c r="P1022" i="1"/>
  <c r="Q1022" i="1" s="1"/>
  <c r="P1023" i="1"/>
  <c r="Q1023" i="1" s="1"/>
  <c r="P1024" i="1"/>
  <c r="Q1024" i="1" s="1"/>
  <c r="P1025" i="1"/>
  <c r="Q1025" i="1" s="1"/>
  <c r="P8" i="1"/>
  <c r="Q8" i="1" s="1"/>
  <c r="P9" i="1"/>
  <c r="Q9" i="1" s="1"/>
  <c r="P10" i="1"/>
  <c r="Q10" i="1" s="1"/>
  <c r="P11" i="1"/>
  <c r="Q11" i="1" s="1"/>
  <c r="P13" i="1"/>
  <c r="Q13" i="1" s="1"/>
  <c r="P15" i="1"/>
  <c r="Q15" i="1" s="1"/>
  <c r="P20" i="1"/>
  <c r="Q20" i="1" s="1"/>
  <c r="P22" i="1"/>
  <c r="Q22" i="1" s="1"/>
  <c r="P23" i="1"/>
  <c r="Q23" i="1" s="1"/>
  <c r="P25" i="1"/>
  <c r="Q25" i="1" s="1"/>
  <c r="P27" i="1"/>
  <c r="Q27" i="1" s="1"/>
  <c r="P32" i="1"/>
  <c r="Q32" i="1" s="1"/>
  <c r="P35" i="1"/>
  <c r="Q35" i="1" s="1"/>
  <c r="P36" i="1"/>
  <c r="Q36" i="1" s="1"/>
  <c r="P37" i="1"/>
  <c r="Q37" i="1" s="1"/>
  <c r="P39" i="1"/>
  <c r="Q39" i="1" s="1"/>
  <c r="P47" i="1"/>
  <c r="Q47" i="1" s="1"/>
  <c r="P48" i="1"/>
  <c r="Q48" i="1" s="1"/>
  <c r="P49" i="1"/>
  <c r="Q49" i="1" s="1"/>
  <c r="P57" i="1"/>
  <c r="Q57" i="1" s="1"/>
  <c r="P58" i="1"/>
  <c r="Q58" i="1" s="1"/>
  <c r="P59" i="1"/>
  <c r="Q59" i="1" s="1"/>
  <c r="P61" i="1"/>
  <c r="Q61" i="1" s="1"/>
  <c r="P71" i="1"/>
  <c r="Q71" i="1" s="1"/>
  <c r="P72" i="1"/>
  <c r="Q72" i="1" s="1"/>
  <c r="P73" i="1"/>
  <c r="Q73" i="1" s="1"/>
  <c r="P80" i="1"/>
  <c r="Q80" i="1" s="1"/>
  <c r="P81" i="1"/>
  <c r="Q81" i="1" s="1"/>
  <c r="P82" i="1"/>
  <c r="Q82" i="1" s="1"/>
  <c r="P83" i="1"/>
  <c r="Q83" i="1" s="1"/>
  <c r="P85" i="1"/>
  <c r="Q85" i="1" s="1"/>
  <c r="P92" i="1"/>
  <c r="Q92" i="1" s="1"/>
  <c r="P94" i="1"/>
  <c r="Q94" i="1" s="1"/>
  <c r="P95" i="1"/>
  <c r="Q95" i="1" s="1"/>
  <c r="P97" i="1"/>
  <c r="Q97" i="1" s="1"/>
  <c r="P99" i="1"/>
  <c r="Q99" i="1" s="1"/>
  <c r="P104" i="1"/>
  <c r="Q104" i="1" s="1"/>
  <c r="P107" i="1"/>
  <c r="Q107" i="1" s="1"/>
  <c r="P109" i="1"/>
  <c r="Q109" i="1" s="1"/>
  <c r="P111" i="1"/>
  <c r="Q111" i="1" s="1"/>
  <c r="P118" i="1"/>
  <c r="Q118" i="1" s="1"/>
  <c r="P119" i="1"/>
  <c r="Q119" i="1" s="1"/>
  <c r="P121" i="1"/>
  <c r="Q121" i="1" s="1"/>
  <c r="P123" i="1"/>
  <c r="Q123" i="1" s="1"/>
  <c r="P124" i="1"/>
  <c r="Q124" i="1" s="1"/>
  <c r="P128" i="1"/>
  <c r="Q128" i="1" s="1"/>
  <c r="P131" i="1"/>
  <c r="Q131" i="1" s="1"/>
  <c r="P133" i="1"/>
  <c r="Q133" i="1" s="1"/>
  <c r="P141" i="1"/>
  <c r="Q141" i="1" s="1"/>
  <c r="P143" i="1"/>
  <c r="Q143" i="1" s="1"/>
  <c r="P145" i="1"/>
  <c r="Q145" i="1" s="1"/>
  <c r="P148" i="1"/>
  <c r="Q148" i="1" s="1"/>
  <c r="P154" i="1"/>
  <c r="Q154" i="1" s="1"/>
  <c r="P155" i="1"/>
  <c r="Q155" i="1" s="1"/>
  <c r="P157" i="1"/>
  <c r="Q157" i="1" s="1"/>
  <c r="P166" i="1"/>
  <c r="Q166" i="1" s="1"/>
  <c r="P167" i="1"/>
  <c r="Q167" i="1" s="1"/>
  <c r="P169" i="1"/>
  <c r="Q169" i="1" s="1"/>
  <c r="P177" i="1"/>
  <c r="Q177" i="1" s="1"/>
  <c r="P179" i="1"/>
  <c r="Q179" i="1" s="1"/>
  <c r="P181" i="1"/>
  <c r="Q181" i="1" s="1"/>
  <c r="P188" i="1"/>
  <c r="Q188" i="1" s="1"/>
  <c r="P190" i="1"/>
  <c r="Q190" i="1" s="1"/>
  <c r="P191" i="1"/>
  <c r="Q191" i="1" s="1"/>
  <c r="P193" i="1"/>
  <c r="Q193" i="1" s="1"/>
  <c r="P196" i="1"/>
  <c r="Q196" i="1" s="1"/>
  <c r="P200" i="1"/>
  <c r="Q200" i="1" s="1"/>
  <c r="P203" i="1"/>
  <c r="Q203" i="1" s="1"/>
  <c r="P204" i="1"/>
  <c r="Q204" i="1" s="1"/>
  <c r="P205" i="1"/>
  <c r="Q205" i="1" s="1"/>
  <c r="P207" i="1"/>
  <c r="Q207" i="1" s="1"/>
  <c r="P208" i="1"/>
  <c r="Q208" i="1" s="1"/>
  <c r="P212" i="1"/>
  <c r="Q212" i="1" s="1"/>
  <c r="P215" i="1"/>
  <c r="Q215" i="1" s="1"/>
  <c r="P217" i="1"/>
  <c r="Q217" i="1" s="1"/>
  <c r="P219" i="1"/>
  <c r="Q219" i="1" s="1"/>
  <c r="P224" i="1"/>
  <c r="Q224" i="1" s="1"/>
  <c r="P226" i="1"/>
  <c r="Q226" i="1" s="1"/>
  <c r="P227" i="1"/>
  <c r="Q227" i="1" s="1"/>
  <c r="P229" i="1"/>
  <c r="Q229" i="1" s="1"/>
  <c r="P237" i="1"/>
  <c r="Q237" i="1" s="1"/>
  <c r="P238" i="1"/>
  <c r="Q238" i="1" s="1"/>
  <c r="P239" i="1"/>
  <c r="Q239" i="1" s="1"/>
  <c r="P241" i="1"/>
  <c r="Q241" i="1" s="1"/>
  <c r="P248" i="1"/>
  <c r="Q248" i="1" s="1"/>
  <c r="P251" i="1"/>
  <c r="Q251" i="1" s="1"/>
  <c r="P252" i="1"/>
  <c r="Q252" i="1" s="1"/>
  <c r="P253" i="1"/>
  <c r="Q253" i="1" s="1"/>
  <c r="P261" i="1"/>
  <c r="Q261" i="1" s="1"/>
  <c r="P262" i="1"/>
  <c r="Q262" i="1" s="1"/>
  <c r="P263" i="1"/>
  <c r="Q263" i="1" s="1"/>
  <c r="P265" i="1"/>
  <c r="Q265" i="1" s="1"/>
  <c r="P272" i="1"/>
  <c r="Q272" i="1" s="1"/>
  <c r="P274" i="1"/>
  <c r="Q274" i="1" s="1"/>
  <c r="P275" i="1"/>
  <c r="Q275" i="1" s="1"/>
  <c r="P277" i="1"/>
  <c r="Q277" i="1" s="1"/>
  <c r="P284" i="1"/>
  <c r="Q284" i="1" s="1"/>
  <c r="P287" i="1"/>
  <c r="Q287" i="1" s="1"/>
  <c r="P289" i="1"/>
  <c r="Q289" i="1" s="1"/>
  <c r="P297" i="1"/>
  <c r="Q297" i="1" s="1"/>
  <c r="P299" i="1"/>
  <c r="Q299" i="1" s="1"/>
  <c r="P301" i="1"/>
  <c r="Q301" i="1" s="1"/>
  <c r="P311" i="1"/>
  <c r="Q311" i="1" s="1"/>
  <c r="P313" i="1"/>
  <c r="Q313" i="1" s="1"/>
  <c r="P322" i="1"/>
  <c r="Q322" i="1" s="1"/>
  <c r="P323" i="1"/>
  <c r="Q323" i="1" s="1"/>
  <c r="P325" i="1"/>
  <c r="Q325" i="1" s="1"/>
  <c r="P333" i="1"/>
  <c r="Q333" i="1" s="1"/>
  <c r="P335" i="1"/>
  <c r="Q335" i="1" s="1"/>
  <c r="P337" i="1"/>
  <c r="Q337" i="1" s="1"/>
  <c r="P347" i="1"/>
  <c r="Q347" i="1" s="1"/>
  <c r="P348" i="1"/>
  <c r="Q348" i="1" s="1"/>
  <c r="P358" i="1"/>
  <c r="Q358" i="1" s="1"/>
  <c r="P359" i="1"/>
  <c r="Q359" i="1" s="1"/>
  <c r="P361" i="1"/>
  <c r="Q361" i="1" s="1"/>
  <c r="P370" i="1"/>
  <c r="Q370" i="1" s="1"/>
  <c r="P371" i="1"/>
  <c r="Q371" i="1" s="1"/>
  <c r="P372" i="1"/>
  <c r="Q372" i="1" s="1"/>
  <c r="P373" i="1"/>
  <c r="Q373" i="1" s="1"/>
  <c r="P380" i="1"/>
  <c r="Q380" i="1" s="1"/>
  <c r="P382" i="1"/>
  <c r="Q382" i="1" s="1"/>
  <c r="P383" i="1"/>
  <c r="Q383" i="1" s="1"/>
  <c r="P385" i="1"/>
  <c r="Q385" i="1" s="1"/>
  <c r="P394" i="1"/>
  <c r="Q394" i="1" s="1"/>
  <c r="P395" i="1"/>
  <c r="Q395" i="1" s="1"/>
  <c r="P397" i="1"/>
  <c r="Q397" i="1" s="1"/>
  <c r="P406" i="1"/>
  <c r="Q406" i="1" s="1"/>
  <c r="P407" i="1"/>
  <c r="Q407" i="1" s="1"/>
  <c r="P408" i="1"/>
  <c r="Q408" i="1" s="1"/>
  <c r="P409" i="1"/>
  <c r="Q409" i="1" s="1"/>
  <c r="P419" i="1"/>
  <c r="Q419" i="1" s="1"/>
  <c r="P421" i="1"/>
  <c r="Q421" i="1" s="1"/>
  <c r="P423" i="1"/>
  <c r="Q423" i="1" s="1"/>
  <c r="P428" i="1"/>
  <c r="Q428" i="1" s="1"/>
  <c r="P429" i="1"/>
  <c r="Q429" i="1" s="1"/>
  <c r="P430" i="1"/>
  <c r="Q430" i="1" s="1"/>
  <c r="P433" i="1"/>
  <c r="Q433" i="1" s="1"/>
  <c r="P442" i="1"/>
  <c r="Q442" i="1" s="1"/>
  <c r="P443" i="1"/>
  <c r="Q443" i="1" s="1"/>
  <c r="P445" i="1"/>
  <c r="Q445" i="1" s="1"/>
  <c r="P455" i="1"/>
  <c r="Q455" i="1" s="1"/>
  <c r="P467" i="1"/>
  <c r="Q467" i="1" s="1"/>
  <c r="P469" i="1"/>
  <c r="Q469" i="1" s="1"/>
  <c r="P471" i="1"/>
  <c r="Q471" i="1" s="1"/>
  <c r="P481" i="1"/>
  <c r="Q481" i="1" s="1"/>
  <c r="P483" i="1"/>
  <c r="Q483" i="1" s="1"/>
  <c r="P490" i="1"/>
  <c r="Q490" i="1" s="1"/>
  <c r="P492" i="1"/>
  <c r="Q492" i="1" s="1"/>
  <c r="P500" i="1"/>
  <c r="Q500" i="1" s="1"/>
  <c r="P503" i="1"/>
  <c r="Q503" i="1" s="1"/>
  <c r="P505" i="1"/>
  <c r="Q505" i="1" s="1"/>
  <c r="P515" i="1"/>
  <c r="Q515" i="1" s="1"/>
  <c r="P517" i="1"/>
  <c r="Q517" i="1" s="1"/>
  <c r="P529" i="1"/>
  <c r="Q529" i="1" s="1"/>
  <c r="P539" i="1"/>
  <c r="Q539" i="1" s="1"/>
  <c r="P541" i="1"/>
  <c r="Q541" i="1" s="1"/>
  <c r="P551" i="1"/>
  <c r="Q551" i="1" s="1"/>
  <c r="P553" i="1"/>
  <c r="Q553" i="1" s="1"/>
  <c r="P564" i="1"/>
  <c r="Q564" i="1" s="1"/>
  <c r="P575" i="1"/>
  <c r="Q575" i="1" s="1"/>
  <c r="P577" i="1"/>
  <c r="Q577" i="1" s="1"/>
  <c r="P587" i="1"/>
  <c r="Q587" i="1" s="1"/>
  <c r="P588" i="1"/>
  <c r="Q588" i="1" s="1"/>
  <c r="P592" i="1"/>
  <c r="Q592" i="1" s="1"/>
  <c r="P600" i="1"/>
  <c r="Q600" i="1" s="1"/>
  <c r="P623" i="1"/>
  <c r="Q623" i="1" s="1"/>
  <c r="P649" i="1"/>
  <c r="Q649" i="1" s="1"/>
  <c r="P659" i="1"/>
  <c r="Q659" i="1" s="1"/>
  <c r="P664" i="1"/>
  <c r="Q664" i="1" s="1"/>
  <c r="P865" i="1"/>
  <c r="Q865" i="1" s="1"/>
  <c r="P910" i="1"/>
  <c r="Q910" i="1" s="1"/>
  <c r="J10" i="8" l="1"/>
  <c r="J9" i="8"/>
  <c r="J3" i="8"/>
  <c r="J7" i="8"/>
  <c r="J11" i="8"/>
  <c r="J6" i="8"/>
  <c r="J8" i="8"/>
  <c r="J4" i="8"/>
  <c r="J5" i="8"/>
  <c r="J2" i="8"/>
  <c r="H24" i="2"/>
  <c r="H25" i="2" s="1"/>
  <c r="H26" i="2" s="1"/>
  <c r="H27" i="2" s="1"/>
  <c r="C24" i="2"/>
  <c r="C25" i="2" s="1"/>
  <c r="C26" i="2" s="1"/>
  <c r="C27" i="2" s="1"/>
  <c r="B24" i="2"/>
  <c r="B25" i="2" s="1"/>
  <c r="B26" i="2" s="1"/>
  <c r="B27" i="2" s="1"/>
  <c r="D6" i="2"/>
  <c r="E6" i="2"/>
  <c r="F6" i="2"/>
  <c r="G6" i="2"/>
  <c r="G5" i="2"/>
  <c r="G24" i="2" s="1"/>
  <c r="F5" i="2"/>
  <c r="F24" i="2" s="1"/>
  <c r="E5" i="2"/>
  <c r="E24" i="2" s="1"/>
  <c r="D5" i="2"/>
  <c r="D24" i="2" s="1"/>
  <c r="P155" i="5" l="1"/>
  <c r="P156" i="5"/>
  <c r="P159" i="5"/>
  <c r="P153" i="5"/>
  <c r="P157" i="5"/>
  <c r="P154" i="5"/>
  <c r="P158" i="5"/>
  <c r="O16" i="6"/>
  <c r="P129" i="5"/>
  <c r="P130" i="5"/>
  <c r="P141" i="5"/>
  <c r="P146" i="5"/>
  <c r="P128" i="5"/>
  <c r="P137" i="5"/>
  <c r="P138" i="5"/>
  <c r="P150" i="5"/>
  <c r="P126" i="5"/>
  <c r="P127" i="5"/>
  <c r="P134" i="5"/>
  <c r="P140" i="5"/>
  <c r="P148" i="5"/>
  <c r="P136" i="5"/>
  <c r="P149" i="5"/>
  <c r="P131" i="5"/>
  <c r="P139" i="5"/>
  <c r="P152" i="5"/>
  <c r="P135" i="5"/>
  <c r="P144" i="5"/>
  <c r="P151" i="5"/>
  <c r="P142" i="5"/>
  <c r="P147" i="5"/>
  <c r="P143" i="5"/>
  <c r="P145" i="5"/>
  <c r="P132" i="5"/>
  <c r="P133" i="5"/>
  <c r="Y60" i="4"/>
  <c r="AK60" i="4"/>
  <c r="Y61" i="4"/>
  <c r="AK61" i="4"/>
  <c r="Y62" i="4"/>
  <c r="AK62" i="4"/>
  <c r="P168" i="5"/>
  <c r="P167" i="5"/>
  <c r="P166" i="5"/>
  <c r="P163" i="5"/>
  <c r="P171" i="5"/>
  <c r="P177" i="5"/>
  <c r="P160" i="5"/>
  <c r="P174" i="5"/>
  <c r="P123" i="5"/>
  <c r="P179" i="5"/>
  <c r="P125" i="5"/>
  <c r="P162" i="5"/>
  <c r="P170" i="5"/>
  <c r="P176" i="5"/>
  <c r="P175" i="5"/>
  <c r="P169" i="5"/>
  <c r="P178" i="5"/>
  <c r="P172" i="5"/>
  <c r="P165" i="5"/>
  <c r="P161" i="5"/>
  <c r="P124" i="5"/>
  <c r="P164" i="5"/>
  <c r="P173" i="5"/>
  <c r="P122" i="5"/>
  <c r="N7" i="8"/>
  <c r="Q7" i="8" s="1"/>
  <c r="N2" i="8"/>
  <c r="Q2" i="8" s="1"/>
  <c r="N8" i="8"/>
  <c r="Q8" i="8" s="1"/>
  <c r="N6" i="8"/>
  <c r="Q6" i="8" s="1"/>
  <c r="N10" i="8"/>
  <c r="Q10" i="8" s="1"/>
  <c r="N9" i="8"/>
  <c r="Q9" i="8" s="1"/>
  <c r="N4" i="8"/>
  <c r="Q4" i="8" s="1"/>
  <c r="N3" i="8"/>
  <c r="Q3" i="8" s="1"/>
  <c r="N5" i="8"/>
  <c r="Q5" i="8" s="1"/>
  <c r="N11" i="8"/>
  <c r="Q11" i="8" s="1"/>
  <c r="E25" i="2"/>
  <c r="E26" i="2" s="1"/>
  <c r="E27" i="2" s="1"/>
  <c r="G25" i="2"/>
  <c r="G26" i="2" s="1"/>
  <c r="G27" i="2" s="1"/>
  <c r="D25" i="2"/>
  <c r="D26" i="2" s="1"/>
  <c r="D27" i="2" s="1"/>
  <c r="F25" i="2"/>
  <c r="F26" i="2" s="1"/>
  <c r="F27" i="2" s="1"/>
  <c r="I6" i="5" l="1"/>
  <c r="H3" i="6" l="1"/>
  <c r="H4" i="6"/>
  <c r="H5" i="6"/>
  <c r="H6" i="6"/>
  <c r="H7" i="6"/>
  <c r="H8" i="6"/>
  <c r="H9" i="6"/>
  <c r="I3" i="5"/>
  <c r="I2" i="5"/>
  <c r="I4" i="5"/>
  <c r="I5" i="5"/>
  <c r="I7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H13" i="6" l="1"/>
  <c r="I8" i="5"/>
  <c r="H12" i="6"/>
  <c r="H11" i="6"/>
  <c r="H10" i="6"/>
  <c r="I9" i="5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2" i="4"/>
  <c r="AD51" i="4" l="1"/>
  <c r="R49" i="4"/>
  <c r="R37" i="4"/>
  <c r="R25" i="4"/>
  <c r="R13" i="4"/>
  <c r="AD39" i="4"/>
  <c r="AD27" i="4"/>
  <c r="AD58" i="4"/>
  <c r="AD46" i="4"/>
  <c r="AD34" i="4"/>
  <c r="R15" i="4"/>
  <c r="R3" i="4"/>
  <c r="R2" i="4"/>
  <c r="R36" i="4"/>
  <c r="R12" i="4"/>
  <c r="R48" i="4"/>
  <c r="R24" i="4"/>
  <c r="AD18" i="4"/>
  <c r="R59" i="4"/>
  <c r="R47" i="4"/>
  <c r="R35" i="4"/>
  <c r="R23" i="4"/>
  <c r="R11" i="4"/>
  <c r="AD38" i="4"/>
  <c r="AD26" i="4"/>
  <c r="R51" i="4"/>
  <c r="R39" i="4"/>
  <c r="R27" i="4"/>
  <c r="R14" i="4"/>
  <c r="AD54" i="4"/>
  <c r="AD42" i="4"/>
  <c r="AD30" i="4"/>
  <c r="R22" i="4"/>
  <c r="AD15" i="4"/>
  <c r="AD3" i="4"/>
  <c r="AD24" i="4"/>
  <c r="AD14" i="4"/>
  <c r="R34" i="4"/>
  <c r="AD16" i="4"/>
  <c r="AD2" i="4"/>
  <c r="AD12" i="4"/>
  <c r="AD56" i="4"/>
  <c r="AD44" i="4"/>
  <c r="AD32" i="4"/>
  <c r="R46" i="4"/>
  <c r="R10" i="4"/>
  <c r="R58" i="4"/>
  <c r="AD4" i="4"/>
  <c r="AD20" i="4"/>
  <c r="AD8" i="4"/>
  <c r="AD52" i="4"/>
  <c r="AD40" i="4"/>
  <c r="AD28" i="4"/>
  <c r="AD17" i="4"/>
  <c r="AD5" i="4"/>
  <c r="AD50" i="4"/>
  <c r="AD49" i="4"/>
  <c r="AD37" i="4"/>
  <c r="AD25" i="4"/>
  <c r="R54" i="4"/>
  <c r="R42" i="4"/>
  <c r="R30" i="4"/>
  <c r="R18" i="4"/>
  <c r="R6" i="4"/>
  <c r="AD13" i="4"/>
  <c r="R50" i="4"/>
  <c r="R38" i="4"/>
  <c r="R26" i="4"/>
  <c r="AD53" i="4"/>
  <c r="AD41" i="4"/>
  <c r="AD29" i="4"/>
  <c r="AD6" i="4"/>
  <c r="R57" i="4"/>
  <c r="R9" i="4"/>
  <c r="AD59" i="4"/>
  <c r="AD47" i="4"/>
  <c r="AD35" i="4"/>
  <c r="AD57" i="4"/>
  <c r="AD45" i="4"/>
  <c r="AD33" i="4"/>
  <c r="R45" i="4"/>
  <c r="R56" i="4"/>
  <c r="R44" i="4"/>
  <c r="R32" i="4"/>
  <c r="R20" i="4"/>
  <c r="R8" i="4"/>
  <c r="AD22" i="4"/>
  <c r="AD10" i="4"/>
  <c r="AD55" i="4"/>
  <c r="AD43" i="4"/>
  <c r="AD31" i="4"/>
  <c r="R21" i="4"/>
  <c r="R55" i="4"/>
  <c r="R43" i="4"/>
  <c r="R31" i="4"/>
  <c r="R19" i="4"/>
  <c r="R7" i="4"/>
  <c r="AD21" i="4"/>
  <c r="AD9" i="4"/>
  <c r="AD23" i="4"/>
  <c r="AD11" i="4"/>
  <c r="R53" i="4"/>
  <c r="R41" i="4"/>
  <c r="R29" i="4"/>
  <c r="R17" i="4"/>
  <c r="R5" i="4"/>
  <c r="AD19" i="4"/>
  <c r="AD7" i="4"/>
  <c r="R52" i="4"/>
  <c r="R40" i="4"/>
  <c r="R28" i="4"/>
  <c r="R16" i="4"/>
  <c r="R4" i="4"/>
  <c r="R33" i="4"/>
  <c r="AD48" i="4"/>
  <c r="AD36" i="4"/>
  <c r="AJ59" i="4" l="1"/>
  <c r="AK59" i="4" s="1"/>
  <c r="AJ58" i="4"/>
  <c r="AK58" i="4" s="1"/>
  <c r="AJ57" i="4"/>
  <c r="AK57" i="4" s="1"/>
  <c r="AJ56" i="4"/>
  <c r="AK56" i="4" s="1"/>
  <c r="AJ55" i="4"/>
  <c r="AK55" i="4" s="1"/>
  <c r="AJ54" i="4"/>
  <c r="AK54" i="4" s="1"/>
  <c r="AJ53" i="4"/>
  <c r="AK53" i="4" s="1"/>
  <c r="AJ52" i="4"/>
  <c r="AK52" i="4" s="1"/>
  <c r="AJ51" i="4"/>
  <c r="AK51" i="4" s="1"/>
  <c r="AJ50" i="4"/>
  <c r="AK50" i="4" s="1"/>
  <c r="AJ49" i="4"/>
  <c r="AK49" i="4" s="1"/>
  <c r="AJ48" i="4"/>
  <c r="AK48" i="4" s="1"/>
  <c r="AJ47" i="4"/>
  <c r="AK47" i="4" s="1"/>
  <c r="AJ46" i="4"/>
  <c r="AK46" i="4" s="1"/>
  <c r="AJ45" i="4"/>
  <c r="AK45" i="4" s="1"/>
  <c r="AJ44" i="4"/>
  <c r="AK44" i="4" s="1"/>
  <c r="AJ43" i="4"/>
  <c r="AK43" i="4" s="1"/>
  <c r="AJ42" i="4"/>
  <c r="AK42" i="4" s="1"/>
  <c r="AJ41" i="4"/>
  <c r="AK41" i="4" s="1"/>
  <c r="AJ40" i="4"/>
  <c r="AK40" i="4" s="1"/>
  <c r="AJ39" i="4"/>
  <c r="AK39" i="4" s="1"/>
  <c r="AJ38" i="4"/>
  <c r="AK38" i="4" s="1"/>
  <c r="AJ37" i="4"/>
  <c r="AK37" i="4" s="1"/>
  <c r="AJ36" i="4"/>
  <c r="AK36" i="4" s="1"/>
  <c r="AJ35" i="4"/>
  <c r="AK35" i="4" s="1"/>
  <c r="AJ34" i="4"/>
  <c r="AK34" i="4" s="1"/>
  <c r="AJ33" i="4"/>
  <c r="AK33" i="4" s="1"/>
  <c r="AJ32" i="4"/>
  <c r="AK32" i="4" s="1"/>
  <c r="AJ31" i="4"/>
  <c r="AK31" i="4" s="1"/>
  <c r="AJ30" i="4"/>
  <c r="AK30" i="4" s="1"/>
  <c r="AJ29" i="4"/>
  <c r="AK29" i="4" s="1"/>
  <c r="AJ28" i="4"/>
  <c r="AK28" i="4" s="1"/>
  <c r="AJ27" i="4"/>
  <c r="AK27" i="4" s="1"/>
  <c r="AJ26" i="4"/>
  <c r="AK26" i="4" s="1"/>
  <c r="AJ25" i="4"/>
  <c r="AK25" i="4" s="1"/>
  <c r="AJ24" i="4"/>
  <c r="AK24" i="4" s="1"/>
  <c r="AJ23" i="4"/>
  <c r="AK23" i="4" s="1"/>
  <c r="AJ22" i="4"/>
  <c r="AK22" i="4" s="1"/>
  <c r="AJ21" i="4"/>
  <c r="AK21" i="4" s="1"/>
  <c r="AJ20" i="4"/>
  <c r="AK20" i="4" s="1"/>
  <c r="AJ19" i="4"/>
  <c r="AK19" i="4" s="1"/>
  <c r="AJ18" i="4"/>
  <c r="AK18" i="4" s="1"/>
  <c r="AJ17" i="4"/>
  <c r="AK17" i="4" s="1"/>
  <c r="AJ16" i="4"/>
  <c r="AK16" i="4" s="1"/>
  <c r="AJ15" i="4"/>
  <c r="AK15" i="4" s="1"/>
  <c r="AJ14" i="4"/>
  <c r="AK14" i="4" s="1"/>
  <c r="AJ13" i="4"/>
  <c r="AK13" i="4" s="1"/>
  <c r="AJ12" i="4"/>
  <c r="AK12" i="4" s="1"/>
  <c r="AJ11" i="4"/>
  <c r="AK11" i="4" s="1"/>
  <c r="AJ10" i="4"/>
  <c r="AK10" i="4" s="1"/>
  <c r="AJ9" i="4"/>
  <c r="AK9" i="4" s="1"/>
  <c r="AJ8" i="4"/>
  <c r="AK8" i="4" s="1"/>
  <c r="AJ7" i="4"/>
  <c r="AK7" i="4" s="1"/>
  <c r="AJ6" i="4"/>
  <c r="AK6" i="4" s="1"/>
  <c r="AJ5" i="4"/>
  <c r="AK5" i="4" s="1"/>
  <c r="AJ4" i="4"/>
  <c r="AK4" i="4" s="1"/>
  <c r="AJ3" i="4"/>
  <c r="AK3" i="4" s="1"/>
  <c r="AJ2" i="4"/>
  <c r="AK2" i="4" s="1"/>
  <c r="X59" i="4"/>
  <c r="Y59" i="4" s="1"/>
  <c r="X58" i="4"/>
  <c r="Y58" i="4" s="1"/>
  <c r="X57" i="4"/>
  <c r="Y57" i="4" s="1"/>
  <c r="X56" i="4"/>
  <c r="Y56" i="4" s="1"/>
  <c r="X55" i="4"/>
  <c r="Y55" i="4" s="1"/>
  <c r="X54" i="4"/>
  <c r="Y54" i="4" s="1"/>
  <c r="X53" i="4"/>
  <c r="Y53" i="4" s="1"/>
  <c r="X52" i="4"/>
  <c r="Y52" i="4" s="1"/>
  <c r="X51" i="4"/>
  <c r="Y51" i="4" s="1"/>
  <c r="X50" i="4"/>
  <c r="Y50" i="4" s="1"/>
  <c r="X49" i="4"/>
  <c r="Y49" i="4" s="1"/>
  <c r="X48" i="4"/>
  <c r="Y48" i="4" s="1"/>
  <c r="X47" i="4"/>
  <c r="Y47" i="4" s="1"/>
  <c r="X46" i="4"/>
  <c r="Y46" i="4" s="1"/>
  <c r="X45" i="4"/>
  <c r="Y45" i="4" s="1"/>
  <c r="X44" i="4"/>
  <c r="Y44" i="4" s="1"/>
  <c r="X43" i="4"/>
  <c r="Y43" i="4" s="1"/>
  <c r="X42" i="4"/>
  <c r="Y42" i="4" s="1"/>
  <c r="X41" i="4"/>
  <c r="Y41" i="4" s="1"/>
  <c r="X40" i="4"/>
  <c r="Y40" i="4" s="1"/>
  <c r="X39" i="4"/>
  <c r="Y39" i="4" s="1"/>
  <c r="X38" i="4"/>
  <c r="Y38" i="4" s="1"/>
  <c r="X37" i="4"/>
  <c r="Y37" i="4" s="1"/>
  <c r="X36" i="4"/>
  <c r="Y36" i="4" s="1"/>
  <c r="X35" i="4"/>
  <c r="Y35" i="4" s="1"/>
  <c r="X34" i="4"/>
  <c r="Y34" i="4" s="1"/>
  <c r="X33" i="4"/>
  <c r="Y33" i="4" s="1"/>
  <c r="X32" i="4"/>
  <c r="Y32" i="4" s="1"/>
  <c r="X31" i="4"/>
  <c r="Y31" i="4" s="1"/>
  <c r="X30" i="4"/>
  <c r="Y30" i="4" s="1"/>
  <c r="X29" i="4"/>
  <c r="Y29" i="4" s="1"/>
  <c r="X28" i="4"/>
  <c r="Y28" i="4" s="1"/>
  <c r="X27" i="4"/>
  <c r="Y27" i="4" s="1"/>
  <c r="X26" i="4"/>
  <c r="Y26" i="4" s="1"/>
  <c r="X25" i="4"/>
  <c r="Y25" i="4" s="1"/>
  <c r="X24" i="4"/>
  <c r="Y24" i="4" s="1"/>
  <c r="X23" i="4"/>
  <c r="Y23" i="4" s="1"/>
  <c r="X22" i="4"/>
  <c r="Y22" i="4" s="1"/>
  <c r="X21" i="4"/>
  <c r="Y21" i="4" s="1"/>
  <c r="X20" i="4"/>
  <c r="Y20" i="4" s="1"/>
  <c r="X19" i="4"/>
  <c r="Y19" i="4" s="1"/>
  <c r="X18" i="4"/>
  <c r="Y18" i="4" s="1"/>
  <c r="X17" i="4"/>
  <c r="Y17" i="4" s="1"/>
  <c r="X16" i="4"/>
  <c r="Y16" i="4" s="1"/>
  <c r="X15" i="4"/>
  <c r="Y15" i="4" s="1"/>
  <c r="X14" i="4"/>
  <c r="Y14" i="4" s="1"/>
  <c r="X13" i="4"/>
  <c r="Y13" i="4" s="1"/>
  <c r="X12" i="4"/>
  <c r="Y12" i="4" s="1"/>
  <c r="X11" i="4"/>
  <c r="Y11" i="4" s="1"/>
  <c r="X10" i="4"/>
  <c r="Y10" i="4" s="1"/>
  <c r="X9" i="4"/>
  <c r="Y9" i="4" s="1"/>
  <c r="X8" i="4"/>
  <c r="Y8" i="4" s="1"/>
  <c r="X7" i="4"/>
  <c r="Y7" i="4" s="1"/>
  <c r="X6" i="4"/>
  <c r="Y6" i="4" s="1"/>
  <c r="X5" i="4"/>
  <c r="Y5" i="4" s="1"/>
  <c r="X4" i="4"/>
  <c r="Y4" i="4" s="1"/>
  <c r="X3" i="4"/>
  <c r="Y3" i="4" s="1"/>
  <c r="X2" i="4"/>
  <c r="Y2" i="4" s="1"/>
  <c r="J4" i="7" l="1"/>
  <c r="K4" i="7" s="1"/>
  <c r="E4" i="7"/>
  <c r="F4" i="7" s="1"/>
  <c r="J3" i="7"/>
  <c r="K3" i="7" s="1"/>
  <c r="E3" i="7"/>
  <c r="F3" i="7"/>
  <c r="J2" i="7"/>
  <c r="K2" i="7" s="1"/>
  <c r="E2" i="7"/>
  <c r="F2" i="7" s="1"/>
  <c r="N15" i="6"/>
  <c r="O15" i="6" s="1"/>
  <c r="N14" i="6"/>
  <c r="O14" i="6" s="1"/>
  <c r="J14" i="6"/>
  <c r="K14" i="6" s="1"/>
  <c r="N13" i="6"/>
  <c r="O13" i="6" s="1"/>
  <c r="I13" i="6"/>
  <c r="N12" i="6"/>
  <c r="O12" i="6" s="1"/>
  <c r="I12" i="6"/>
  <c r="N11" i="6"/>
  <c r="O11" i="6" s="1"/>
  <c r="I11" i="6"/>
  <c r="N10" i="6"/>
  <c r="O10" i="6" s="1"/>
  <c r="N9" i="6"/>
  <c r="O9" i="6" s="1"/>
  <c r="I9" i="6"/>
  <c r="J9" i="6" s="1"/>
  <c r="N8" i="6"/>
  <c r="O8" i="6" s="1"/>
  <c r="I8" i="6"/>
  <c r="J8" i="6" s="1"/>
  <c r="N7" i="6"/>
  <c r="O7" i="6" s="1"/>
  <c r="I7" i="6"/>
  <c r="J7" i="6" s="1"/>
  <c r="N6" i="6"/>
  <c r="O6" i="6" s="1"/>
  <c r="I6" i="6"/>
  <c r="J6" i="6" s="1"/>
  <c r="N5" i="6"/>
  <c r="O5" i="6" s="1"/>
  <c r="I5" i="6"/>
  <c r="J5" i="6" s="1"/>
  <c r="N4" i="6"/>
  <c r="O4" i="6" s="1"/>
  <c r="I4" i="6"/>
  <c r="J4" i="6" s="1"/>
  <c r="N3" i="6"/>
  <c r="O3" i="6" s="1"/>
  <c r="I3" i="6"/>
  <c r="J3" i="6" s="1"/>
  <c r="N2" i="6"/>
  <c r="O2" i="6" s="1"/>
  <c r="I2" i="6"/>
  <c r="J2" i="6" s="1"/>
  <c r="O121" i="5"/>
  <c r="P121" i="5" s="1"/>
  <c r="J121" i="5"/>
  <c r="K121" i="5" s="1"/>
  <c r="O120" i="5"/>
  <c r="P120" i="5" s="1"/>
  <c r="J120" i="5"/>
  <c r="K120" i="5" s="1"/>
  <c r="O119" i="5"/>
  <c r="P119" i="5" s="1"/>
  <c r="J119" i="5"/>
  <c r="K119" i="5" s="1"/>
  <c r="O118" i="5"/>
  <c r="P118" i="5" s="1"/>
  <c r="J118" i="5"/>
  <c r="K118" i="5" s="1"/>
  <c r="O117" i="5"/>
  <c r="P117" i="5" s="1"/>
  <c r="J117" i="5"/>
  <c r="K117" i="5" s="1"/>
  <c r="O116" i="5"/>
  <c r="P116" i="5" s="1"/>
  <c r="J116" i="5"/>
  <c r="K116" i="5"/>
  <c r="O115" i="5"/>
  <c r="P115" i="5" s="1"/>
  <c r="J115" i="5"/>
  <c r="K115" i="5" s="1"/>
  <c r="O114" i="5"/>
  <c r="P114" i="5" s="1"/>
  <c r="J114" i="5"/>
  <c r="K114" i="5" s="1"/>
  <c r="O113" i="5"/>
  <c r="P113" i="5" s="1"/>
  <c r="J113" i="5"/>
  <c r="K113" i="5" s="1"/>
  <c r="O112" i="5"/>
  <c r="P112" i="5" s="1"/>
  <c r="J112" i="5"/>
  <c r="K112" i="5" s="1"/>
  <c r="O111" i="5"/>
  <c r="P111" i="5" s="1"/>
  <c r="J111" i="5"/>
  <c r="K111" i="5" s="1"/>
  <c r="O110" i="5"/>
  <c r="P110" i="5" s="1"/>
  <c r="J110" i="5"/>
  <c r="K110" i="5" s="1"/>
  <c r="O109" i="5"/>
  <c r="P109" i="5" s="1"/>
  <c r="J109" i="5"/>
  <c r="K109" i="5" s="1"/>
  <c r="O108" i="5"/>
  <c r="P108" i="5" s="1"/>
  <c r="J108" i="5"/>
  <c r="K108" i="5" s="1"/>
  <c r="O107" i="5"/>
  <c r="P107" i="5" s="1"/>
  <c r="J107" i="5"/>
  <c r="K107" i="5" s="1"/>
  <c r="O106" i="5"/>
  <c r="P106" i="5" s="1"/>
  <c r="J106" i="5"/>
  <c r="K106" i="5" s="1"/>
  <c r="O105" i="5"/>
  <c r="P105" i="5" s="1"/>
  <c r="J105" i="5"/>
  <c r="K105" i="5" s="1"/>
  <c r="O104" i="5"/>
  <c r="P104" i="5" s="1"/>
  <c r="J104" i="5"/>
  <c r="K104" i="5" s="1"/>
  <c r="O103" i="5"/>
  <c r="P103" i="5" s="1"/>
  <c r="J103" i="5"/>
  <c r="K103" i="5" s="1"/>
  <c r="O102" i="5"/>
  <c r="P102" i="5" s="1"/>
  <c r="J102" i="5"/>
  <c r="K102" i="5" s="1"/>
  <c r="O101" i="5"/>
  <c r="P101" i="5" s="1"/>
  <c r="J101" i="5"/>
  <c r="K101" i="5" s="1"/>
  <c r="O100" i="5"/>
  <c r="P100" i="5" s="1"/>
  <c r="J100" i="5"/>
  <c r="K100" i="5" s="1"/>
  <c r="O99" i="5"/>
  <c r="P99" i="5" s="1"/>
  <c r="J99" i="5"/>
  <c r="K99" i="5" s="1"/>
  <c r="O98" i="5"/>
  <c r="P98" i="5" s="1"/>
  <c r="J98" i="5"/>
  <c r="K98" i="5" s="1"/>
  <c r="O97" i="5"/>
  <c r="P97" i="5" s="1"/>
  <c r="J97" i="5"/>
  <c r="K97" i="5" s="1"/>
  <c r="O96" i="5"/>
  <c r="P96" i="5" s="1"/>
  <c r="J96" i="5"/>
  <c r="K96" i="5" s="1"/>
  <c r="O95" i="5"/>
  <c r="P95" i="5" s="1"/>
  <c r="J95" i="5"/>
  <c r="K95" i="5" s="1"/>
  <c r="O94" i="5"/>
  <c r="P94" i="5" s="1"/>
  <c r="J94" i="5"/>
  <c r="K94" i="5" s="1"/>
  <c r="O93" i="5"/>
  <c r="P93" i="5" s="1"/>
  <c r="J93" i="5"/>
  <c r="K93" i="5" s="1"/>
  <c r="O92" i="5"/>
  <c r="P92" i="5" s="1"/>
  <c r="J92" i="5"/>
  <c r="K92" i="5" s="1"/>
  <c r="O91" i="5"/>
  <c r="P91" i="5" s="1"/>
  <c r="J91" i="5"/>
  <c r="K91" i="5" s="1"/>
  <c r="O90" i="5"/>
  <c r="P90" i="5" s="1"/>
  <c r="J90" i="5"/>
  <c r="K90" i="5" s="1"/>
  <c r="O89" i="5"/>
  <c r="P89" i="5" s="1"/>
  <c r="J89" i="5"/>
  <c r="K89" i="5" s="1"/>
  <c r="O88" i="5"/>
  <c r="P88" i="5" s="1"/>
  <c r="J88" i="5"/>
  <c r="K88" i="5" s="1"/>
  <c r="O87" i="5"/>
  <c r="P87" i="5" s="1"/>
  <c r="J87" i="5"/>
  <c r="K87" i="5" s="1"/>
  <c r="O86" i="5"/>
  <c r="P86" i="5" s="1"/>
  <c r="J86" i="5"/>
  <c r="K86" i="5" s="1"/>
  <c r="O85" i="5"/>
  <c r="P85" i="5" s="1"/>
  <c r="J85" i="5"/>
  <c r="K85" i="5" s="1"/>
  <c r="O84" i="5"/>
  <c r="P84" i="5" s="1"/>
  <c r="J84" i="5"/>
  <c r="K84" i="5" s="1"/>
  <c r="O83" i="5"/>
  <c r="P83" i="5" s="1"/>
  <c r="J83" i="5"/>
  <c r="K83" i="5" s="1"/>
  <c r="O82" i="5"/>
  <c r="P82" i="5" s="1"/>
  <c r="J82" i="5"/>
  <c r="K82" i="5" s="1"/>
  <c r="O81" i="5"/>
  <c r="P81" i="5" s="1"/>
  <c r="J81" i="5"/>
  <c r="K81" i="5" s="1"/>
  <c r="O80" i="5"/>
  <c r="P80" i="5" s="1"/>
  <c r="J80" i="5"/>
  <c r="K80" i="5" s="1"/>
  <c r="O79" i="5"/>
  <c r="P79" i="5" s="1"/>
  <c r="J79" i="5"/>
  <c r="K79" i="5" s="1"/>
  <c r="O78" i="5"/>
  <c r="P78" i="5" s="1"/>
  <c r="J78" i="5"/>
  <c r="K78" i="5" s="1"/>
  <c r="O77" i="5"/>
  <c r="P77" i="5" s="1"/>
  <c r="J77" i="5"/>
  <c r="K77" i="5" s="1"/>
  <c r="O76" i="5"/>
  <c r="P76" i="5" s="1"/>
  <c r="J76" i="5"/>
  <c r="K76" i="5" s="1"/>
  <c r="O75" i="5"/>
  <c r="P75" i="5" s="1"/>
  <c r="J75" i="5"/>
  <c r="K75" i="5" s="1"/>
  <c r="O74" i="5"/>
  <c r="P74" i="5" s="1"/>
  <c r="J74" i="5"/>
  <c r="K74" i="5" s="1"/>
  <c r="O73" i="5"/>
  <c r="P73" i="5" s="1"/>
  <c r="J73" i="5"/>
  <c r="K73" i="5" s="1"/>
  <c r="O72" i="5"/>
  <c r="P72" i="5" s="1"/>
  <c r="J72" i="5"/>
  <c r="K72" i="5" s="1"/>
  <c r="O71" i="5"/>
  <c r="P71" i="5" s="1"/>
  <c r="J71" i="5"/>
  <c r="K71" i="5" s="1"/>
  <c r="O70" i="5"/>
  <c r="P70" i="5" s="1"/>
  <c r="J70" i="5"/>
  <c r="K70" i="5" s="1"/>
  <c r="O69" i="5"/>
  <c r="P69" i="5" s="1"/>
  <c r="J69" i="5"/>
  <c r="K69" i="5" s="1"/>
  <c r="O68" i="5"/>
  <c r="P68" i="5" s="1"/>
  <c r="J68" i="5"/>
  <c r="K68" i="5" s="1"/>
  <c r="O67" i="5"/>
  <c r="P67" i="5" s="1"/>
  <c r="J67" i="5"/>
  <c r="K67" i="5" s="1"/>
  <c r="O66" i="5"/>
  <c r="P66" i="5" s="1"/>
  <c r="J66" i="5"/>
  <c r="K66" i="5" s="1"/>
  <c r="O65" i="5"/>
  <c r="P65" i="5" s="1"/>
  <c r="J65" i="5"/>
  <c r="K65" i="5" s="1"/>
  <c r="O64" i="5"/>
  <c r="P64" i="5" s="1"/>
  <c r="J64" i="5"/>
  <c r="K64" i="5" s="1"/>
  <c r="O63" i="5"/>
  <c r="P63" i="5" s="1"/>
  <c r="J63" i="5"/>
  <c r="K63" i="5" s="1"/>
  <c r="O62" i="5"/>
  <c r="P62" i="5" s="1"/>
  <c r="J62" i="5"/>
  <c r="K62" i="5" s="1"/>
  <c r="O61" i="5"/>
  <c r="P61" i="5" s="1"/>
  <c r="J61" i="5"/>
  <c r="K61" i="5" s="1"/>
  <c r="O60" i="5"/>
  <c r="P60" i="5" s="1"/>
  <c r="J60" i="5"/>
  <c r="K60" i="5" s="1"/>
  <c r="O59" i="5"/>
  <c r="P59" i="5" s="1"/>
  <c r="J59" i="5"/>
  <c r="K59" i="5" s="1"/>
  <c r="O58" i="5"/>
  <c r="P58" i="5" s="1"/>
  <c r="J58" i="5"/>
  <c r="K58" i="5" s="1"/>
  <c r="O57" i="5"/>
  <c r="P57" i="5" s="1"/>
  <c r="J57" i="5"/>
  <c r="K57" i="5" s="1"/>
  <c r="O56" i="5"/>
  <c r="P56" i="5" s="1"/>
  <c r="J56" i="5"/>
  <c r="K56" i="5" s="1"/>
  <c r="O55" i="5"/>
  <c r="P55" i="5" s="1"/>
  <c r="J55" i="5"/>
  <c r="K55" i="5" s="1"/>
  <c r="O54" i="5"/>
  <c r="P54" i="5" s="1"/>
  <c r="J54" i="5"/>
  <c r="K54" i="5" s="1"/>
  <c r="O53" i="5"/>
  <c r="P53" i="5" s="1"/>
  <c r="J53" i="5"/>
  <c r="K53" i="5" s="1"/>
  <c r="O52" i="5"/>
  <c r="P52" i="5" s="1"/>
  <c r="J52" i="5"/>
  <c r="K52" i="5" s="1"/>
  <c r="O51" i="5"/>
  <c r="P51" i="5" s="1"/>
  <c r="J51" i="5"/>
  <c r="K51" i="5" s="1"/>
  <c r="O50" i="5"/>
  <c r="P50" i="5" s="1"/>
  <c r="J50" i="5"/>
  <c r="K50" i="5" s="1"/>
  <c r="O49" i="5"/>
  <c r="P49" i="5" s="1"/>
  <c r="J49" i="5"/>
  <c r="K49" i="5" s="1"/>
  <c r="O48" i="5"/>
  <c r="P48" i="5" s="1"/>
  <c r="J48" i="5"/>
  <c r="K48" i="5" s="1"/>
  <c r="O47" i="5"/>
  <c r="P47" i="5" s="1"/>
  <c r="J47" i="5"/>
  <c r="K47" i="5" s="1"/>
  <c r="O46" i="5"/>
  <c r="P46" i="5" s="1"/>
  <c r="J46" i="5"/>
  <c r="K46" i="5" s="1"/>
  <c r="O45" i="5"/>
  <c r="P45" i="5" s="1"/>
  <c r="J45" i="5"/>
  <c r="K45" i="5" s="1"/>
  <c r="O44" i="5"/>
  <c r="P44" i="5" s="1"/>
  <c r="J44" i="5"/>
  <c r="K44" i="5" s="1"/>
  <c r="O43" i="5"/>
  <c r="P43" i="5" s="1"/>
  <c r="J43" i="5"/>
  <c r="K43" i="5" s="1"/>
  <c r="O42" i="5"/>
  <c r="P42" i="5" s="1"/>
  <c r="J42" i="5"/>
  <c r="K42" i="5" s="1"/>
  <c r="O41" i="5"/>
  <c r="P41" i="5" s="1"/>
  <c r="J41" i="5"/>
  <c r="K41" i="5" s="1"/>
  <c r="O40" i="5"/>
  <c r="P40" i="5" s="1"/>
  <c r="J40" i="5"/>
  <c r="K40" i="5" s="1"/>
  <c r="O39" i="5"/>
  <c r="P39" i="5" s="1"/>
  <c r="J39" i="5"/>
  <c r="K39" i="5" s="1"/>
  <c r="O38" i="5"/>
  <c r="P38" i="5" s="1"/>
  <c r="J38" i="5"/>
  <c r="K38" i="5" s="1"/>
  <c r="O37" i="5"/>
  <c r="P37" i="5" s="1"/>
  <c r="J37" i="5"/>
  <c r="K37" i="5" s="1"/>
  <c r="O36" i="5"/>
  <c r="P36" i="5" s="1"/>
  <c r="J36" i="5"/>
  <c r="K36" i="5" s="1"/>
  <c r="O35" i="5"/>
  <c r="P35" i="5" s="1"/>
  <c r="J35" i="5"/>
  <c r="K35" i="5" s="1"/>
  <c r="O34" i="5"/>
  <c r="P34" i="5" s="1"/>
  <c r="J34" i="5"/>
  <c r="K34" i="5" s="1"/>
  <c r="O33" i="5"/>
  <c r="P33" i="5" s="1"/>
  <c r="J33" i="5"/>
  <c r="K33" i="5" s="1"/>
  <c r="O32" i="5"/>
  <c r="P32" i="5" s="1"/>
  <c r="J32" i="5"/>
  <c r="K32" i="5" s="1"/>
  <c r="O31" i="5"/>
  <c r="P31" i="5" s="1"/>
  <c r="J31" i="5"/>
  <c r="K31" i="5" s="1"/>
  <c r="O30" i="5"/>
  <c r="P30" i="5" s="1"/>
  <c r="J30" i="5"/>
  <c r="K30" i="5" s="1"/>
  <c r="O29" i="5"/>
  <c r="P29" i="5" s="1"/>
  <c r="J29" i="5"/>
  <c r="K29" i="5" s="1"/>
  <c r="O28" i="5"/>
  <c r="P28" i="5" s="1"/>
  <c r="J28" i="5"/>
  <c r="K28" i="5" s="1"/>
  <c r="O27" i="5"/>
  <c r="P27" i="5" s="1"/>
  <c r="J27" i="5"/>
  <c r="K27" i="5" s="1"/>
  <c r="O26" i="5"/>
  <c r="P26" i="5" s="1"/>
  <c r="J26" i="5"/>
  <c r="K26" i="5" s="1"/>
  <c r="O25" i="5"/>
  <c r="P25" i="5" s="1"/>
  <c r="J25" i="5"/>
  <c r="K25" i="5" s="1"/>
  <c r="O24" i="5"/>
  <c r="P24" i="5" s="1"/>
  <c r="J24" i="5"/>
  <c r="K24" i="5" s="1"/>
  <c r="O23" i="5"/>
  <c r="P23" i="5" s="1"/>
  <c r="J23" i="5"/>
  <c r="K23" i="5" s="1"/>
  <c r="O22" i="5"/>
  <c r="P22" i="5" s="1"/>
  <c r="J22" i="5"/>
  <c r="K22" i="5" s="1"/>
  <c r="O21" i="5"/>
  <c r="P21" i="5" s="1"/>
  <c r="J21" i="5"/>
  <c r="K21" i="5" s="1"/>
  <c r="O20" i="5"/>
  <c r="P20" i="5" s="1"/>
  <c r="J20" i="5"/>
  <c r="K20" i="5" s="1"/>
  <c r="O19" i="5"/>
  <c r="P19" i="5" s="1"/>
  <c r="J19" i="5"/>
  <c r="K19" i="5" s="1"/>
  <c r="O18" i="5"/>
  <c r="P18" i="5" s="1"/>
  <c r="J18" i="5"/>
  <c r="K18" i="5" s="1"/>
  <c r="O17" i="5"/>
  <c r="P17" i="5" s="1"/>
  <c r="J17" i="5"/>
  <c r="K17" i="5" s="1"/>
  <c r="O16" i="5"/>
  <c r="P16" i="5" s="1"/>
  <c r="J16" i="5"/>
  <c r="K16" i="5" s="1"/>
  <c r="O15" i="5"/>
  <c r="P15" i="5" s="1"/>
  <c r="J15" i="5"/>
  <c r="K15" i="5" s="1"/>
  <c r="O14" i="5"/>
  <c r="P14" i="5" s="1"/>
  <c r="J14" i="5"/>
  <c r="K14" i="5" s="1"/>
  <c r="O13" i="5"/>
  <c r="P13" i="5" s="1"/>
  <c r="J13" i="5"/>
  <c r="K13" i="5" s="1"/>
  <c r="O12" i="5"/>
  <c r="P12" i="5" s="1"/>
  <c r="J12" i="5"/>
  <c r="K12" i="5" s="1"/>
  <c r="O11" i="5"/>
  <c r="P11" i="5" s="1"/>
  <c r="J11" i="5"/>
  <c r="K11" i="5" s="1"/>
  <c r="O10" i="5"/>
  <c r="P10" i="5" s="1"/>
  <c r="J10" i="5"/>
  <c r="K10" i="5" s="1"/>
  <c r="O9" i="5"/>
  <c r="P9" i="5" s="1"/>
  <c r="J9" i="5"/>
  <c r="K9" i="5" s="1"/>
  <c r="O8" i="5"/>
  <c r="P8" i="5" s="1"/>
  <c r="J8" i="5"/>
  <c r="K8" i="5" s="1"/>
  <c r="O7" i="5"/>
  <c r="P7" i="5" s="1"/>
  <c r="J7" i="5"/>
  <c r="K7" i="5" s="1"/>
  <c r="O6" i="5"/>
  <c r="P6" i="5" s="1"/>
  <c r="J6" i="5"/>
  <c r="K6" i="5" s="1"/>
  <c r="O5" i="5"/>
  <c r="P5" i="5" s="1"/>
  <c r="J5" i="5"/>
  <c r="K5" i="5" s="1"/>
  <c r="O4" i="5"/>
  <c r="P4" i="5" s="1"/>
  <c r="J4" i="5"/>
  <c r="K4" i="5" s="1"/>
  <c r="O3" i="5"/>
  <c r="P3" i="5" s="1"/>
  <c r="J3" i="5"/>
  <c r="K3" i="5" s="1"/>
  <c r="AE59" i="4"/>
  <c r="AF59" i="4" s="1"/>
  <c r="T59" i="4"/>
  <c r="L59" i="4"/>
  <c r="M59" i="4" s="1"/>
  <c r="G59" i="4"/>
  <c r="H59" i="4" s="1"/>
  <c r="AE58" i="4"/>
  <c r="AF58" i="4" s="1"/>
  <c r="T58" i="4"/>
  <c r="L58" i="4"/>
  <c r="M58" i="4" s="1"/>
  <c r="G58" i="4"/>
  <c r="H58" i="4" s="1"/>
  <c r="AE57" i="4"/>
  <c r="AF57" i="4" s="1"/>
  <c r="T57" i="4"/>
  <c r="L57" i="4"/>
  <c r="M57" i="4" s="1"/>
  <c r="G57" i="4"/>
  <c r="H57" i="4" s="1"/>
  <c r="AE56" i="4"/>
  <c r="AF56" i="4" s="1"/>
  <c r="T56" i="4"/>
  <c r="L56" i="4"/>
  <c r="M56" i="4" s="1"/>
  <c r="G56" i="4"/>
  <c r="H56" i="4" s="1"/>
  <c r="AE55" i="4"/>
  <c r="AF55" i="4" s="1"/>
  <c r="T55" i="4"/>
  <c r="L55" i="4"/>
  <c r="M55" i="4" s="1"/>
  <c r="G55" i="4"/>
  <c r="H55" i="4" s="1"/>
  <c r="AE54" i="4"/>
  <c r="AF54" i="4" s="1"/>
  <c r="T54" i="4"/>
  <c r="L54" i="4"/>
  <c r="M54" i="4" s="1"/>
  <c r="G54" i="4"/>
  <c r="H54" i="4" s="1"/>
  <c r="AE53" i="4"/>
  <c r="AF53" i="4" s="1"/>
  <c r="T53" i="4"/>
  <c r="L53" i="4"/>
  <c r="M53" i="4" s="1"/>
  <c r="G53" i="4"/>
  <c r="H53" i="4" s="1"/>
  <c r="AE52" i="4"/>
  <c r="AF52" i="4" s="1"/>
  <c r="T52" i="4"/>
  <c r="L52" i="4"/>
  <c r="M52" i="4" s="1"/>
  <c r="G52" i="4"/>
  <c r="H52" i="4" s="1"/>
  <c r="AE51" i="4"/>
  <c r="AF51" i="4" s="1"/>
  <c r="T51" i="4"/>
  <c r="L51" i="4"/>
  <c r="M51" i="4" s="1"/>
  <c r="G51" i="4"/>
  <c r="H51" i="4" s="1"/>
  <c r="AE50" i="4"/>
  <c r="AF50" i="4" s="1"/>
  <c r="T50" i="4"/>
  <c r="L50" i="4"/>
  <c r="M50" i="4" s="1"/>
  <c r="G50" i="4"/>
  <c r="H50" i="4" s="1"/>
  <c r="AE49" i="4"/>
  <c r="AF49" i="4" s="1"/>
  <c r="T49" i="4"/>
  <c r="L49" i="4"/>
  <c r="M49" i="4" s="1"/>
  <c r="G49" i="4"/>
  <c r="H49" i="4" s="1"/>
  <c r="AE48" i="4"/>
  <c r="AF48" i="4" s="1"/>
  <c r="T48" i="4"/>
  <c r="L48" i="4"/>
  <c r="M48" i="4" s="1"/>
  <c r="G48" i="4"/>
  <c r="H48" i="4" s="1"/>
  <c r="AE47" i="4"/>
  <c r="AF47" i="4" s="1"/>
  <c r="T47" i="4"/>
  <c r="L47" i="4"/>
  <c r="M47" i="4" s="1"/>
  <c r="G47" i="4"/>
  <c r="H47" i="4" s="1"/>
  <c r="AE46" i="4"/>
  <c r="AF46" i="4" s="1"/>
  <c r="T46" i="4"/>
  <c r="L46" i="4"/>
  <c r="M46" i="4" s="1"/>
  <c r="G46" i="4"/>
  <c r="H46" i="4" s="1"/>
  <c r="AE45" i="4"/>
  <c r="AF45" i="4" s="1"/>
  <c r="T45" i="4"/>
  <c r="L45" i="4"/>
  <c r="M45" i="4" s="1"/>
  <c r="G45" i="4"/>
  <c r="H45" i="4" s="1"/>
  <c r="AE44" i="4"/>
  <c r="AF44" i="4" s="1"/>
  <c r="T44" i="4"/>
  <c r="L44" i="4"/>
  <c r="M44" i="4" s="1"/>
  <c r="G44" i="4"/>
  <c r="H44" i="4" s="1"/>
  <c r="AE43" i="4"/>
  <c r="AF43" i="4" s="1"/>
  <c r="T43" i="4"/>
  <c r="L43" i="4"/>
  <c r="M43" i="4" s="1"/>
  <c r="G43" i="4"/>
  <c r="H43" i="4" s="1"/>
  <c r="AE42" i="4"/>
  <c r="AF42" i="4" s="1"/>
  <c r="T42" i="4"/>
  <c r="L42" i="4"/>
  <c r="M42" i="4" s="1"/>
  <c r="G42" i="4"/>
  <c r="H42" i="4" s="1"/>
  <c r="AE41" i="4"/>
  <c r="AF41" i="4" s="1"/>
  <c r="T41" i="4"/>
  <c r="L41" i="4"/>
  <c r="M41" i="4" s="1"/>
  <c r="G41" i="4"/>
  <c r="H41" i="4" s="1"/>
  <c r="AE40" i="4"/>
  <c r="AF40" i="4" s="1"/>
  <c r="T40" i="4"/>
  <c r="L40" i="4"/>
  <c r="M40" i="4" s="1"/>
  <c r="G40" i="4"/>
  <c r="H40" i="4" s="1"/>
  <c r="AE39" i="4"/>
  <c r="AF39" i="4" s="1"/>
  <c r="T39" i="4"/>
  <c r="L39" i="4"/>
  <c r="M39" i="4" s="1"/>
  <c r="G39" i="4"/>
  <c r="H39" i="4" s="1"/>
  <c r="AE38" i="4"/>
  <c r="AF38" i="4" s="1"/>
  <c r="T38" i="4"/>
  <c r="L38" i="4"/>
  <c r="M38" i="4" s="1"/>
  <c r="G38" i="4"/>
  <c r="H38" i="4" s="1"/>
  <c r="AE37" i="4"/>
  <c r="AF37" i="4" s="1"/>
  <c r="T37" i="4"/>
  <c r="L37" i="4"/>
  <c r="M37" i="4" s="1"/>
  <c r="G37" i="4"/>
  <c r="H37" i="4" s="1"/>
  <c r="AE36" i="4"/>
  <c r="AF36" i="4" s="1"/>
  <c r="T36" i="4"/>
  <c r="L36" i="4"/>
  <c r="M36" i="4" s="1"/>
  <c r="G36" i="4"/>
  <c r="H36" i="4" s="1"/>
  <c r="AE35" i="4"/>
  <c r="AF35" i="4" s="1"/>
  <c r="T35" i="4"/>
  <c r="L35" i="4"/>
  <c r="M35" i="4" s="1"/>
  <c r="G35" i="4"/>
  <c r="H35" i="4" s="1"/>
  <c r="AE34" i="4"/>
  <c r="AF34" i="4" s="1"/>
  <c r="T34" i="4"/>
  <c r="L34" i="4"/>
  <c r="M34" i="4" s="1"/>
  <c r="G34" i="4"/>
  <c r="H34" i="4" s="1"/>
  <c r="AE33" i="4"/>
  <c r="AF33" i="4" s="1"/>
  <c r="T33" i="4"/>
  <c r="L33" i="4"/>
  <c r="M33" i="4" s="1"/>
  <c r="G33" i="4"/>
  <c r="H33" i="4" s="1"/>
  <c r="AE32" i="4"/>
  <c r="AF32" i="4" s="1"/>
  <c r="T32" i="4"/>
  <c r="L32" i="4"/>
  <c r="M32" i="4" s="1"/>
  <c r="G32" i="4"/>
  <c r="H32" i="4" s="1"/>
  <c r="AE31" i="4"/>
  <c r="AF31" i="4" s="1"/>
  <c r="T31" i="4"/>
  <c r="L31" i="4"/>
  <c r="M31" i="4" s="1"/>
  <c r="G31" i="4"/>
  <c r="H31" i="4" s="1"/>
  <c r="AE30" i="4"/>
  <c r="AF30" i="4" s="1"/>
  <c r="T30" i="4"/>
  <c r="L30" i="4"/>
  <c r="M30" i="4" s="1"/>
  <c r="G30" i="4"/>
  <c r="H30" i="4" s="1"/>
  <c r="AE29" i="4"/>
  <c r="AF29" i="4" s="1"/>
  <c r="T29" i="4"/>
  <c r="L29" i="4"/>
  <c r="M29" i="4" s="1"/>
  <c r="G29" i="4"/>
  <c r="H29" i="4" s="1"/>
  <c r="AE28" i="4"/>
  <c r="AF28" i="4" s="1"/>
  <c r="T28" i="4"/>
  <c r="L28" i="4"/>
  <c r="M28" i="4" s="1"/>
  <c r="G28" i="4"/>
  <c r="H28" i="4" s="1"/>
  <c r="AE27" i="4"/>
  <c r="AF27" i="4" s="1"/>
  <c r="T27" i="4"/>
  <c r="L27" i="4"/>
  <c r="M27" i="4" s="1"/>
  <c r="G27" i="4"/>
  <c r="H27" i="4" s="1"/>
  <c r="AE26" i="4"/>
  <c r="AF26" i="4" s="1"/>
  <c r="T26" i="4"/>
  <c r="L26" i="4"/>
  <c r="M26" i="4" s="1"/>
  <c r="G26" i="4"/>
  <c r="H26" i="4" s="1"/>
  <c r="AE25" i="4"/>
  <c r="AF25" i="4" s="1"/>
  <c r="T25" i="4"/>
  <c r="L25" i="4"/>
  <c r="M25" i="4" s="1"/>
  <c r="G25" i="4"/>
  <c r="H25" i="4" s="1"/>
  <c r="AE24" i="4"/>
  <c r="AF24" i="4" s="1"/>
  <c r="T24" i="4"/>
  <c r="L24" i="4"/>
  <c r="M24" i="4" s="1"/>
  <c r="G24" i="4"/>
  <c r="H24" i="4" s="1"/>
  <c r="AE23" i="4"/>
  <c r="AF23" i="4" s="1"/>
  <c r="T23" i="4"/>
  <c r="L23" i="4"/>
  <c r="M23" i="4" s="1"/>
  <c r="G23" i="4"/>
  <c r="H23" i="4" s="1"/>
  <c r="AE22" i="4"/>
  <c r="AF22" i="4" s="1"/>
  <c r="T22" i="4"/>
  <c r="L22" i="4"/>
  <c r="M22" i="4" s="1"/>
  <c r="G22" i="4"/>
  <c r="H22" i="4" s="1"/>
  <c r="AE21" i="4"/>
  <c r="AF21" i="4" s="1"/>
  <c r="T21" i="4"/>
  <c r="L21" i="4"/>
  <c r="M21" i="4" s="1"/>
  <c r="G21" i="4"/>
  <c r="H21" i="4" s="1"/>
  <c r="AE20" i="4"/>
  <c r="AF20" i="4" s="1"/>
  <c r="T20" i="4"/>
  <c r="L20" i="4"/>
  <c r="M20" i="4" s="1"/>
  <c r="G20" i="4"/>
  <c r="H20" i="4" s="1"/>
  <c r="AE19" i="4"/>
  <c r="AF19" i="4" s="1"/>
  <c r="T19" i="4"/>
  <c r="L19" i="4"/>
  <c r="M19" i="4" s="1"/>
  <c r="G19" i="4"/>
  <c r="H19" i="4" s="1"/>
  <c r="AE18" i="4"/>
  <c r="AF18" i="4" s="1"/>
  <c r="T18" i="4"/>
  <c r="L18" i="4"/>
  <c r="M18" i="4" s="1"/>
  <c r="G18" i="4"/>
  <c r="H18" i="4" s="1"/>
  <c r="AE17" i="4"/>
  <c r="AF17" i="4" s="1"/>
  <c r="T17" i="4"/>
  <c r="L17" i="4"/>
  <c r="M17" i="4" s="1"/>
  <c r="G17" i="4"/>
  <c r="H17" i="4" s="1"/>
  <c r="AE16" i="4"/>
  <c r="AF16" i="4" s="1"/>
  <c r="T16" i="4"/>
  <c r="L16" i="4"/>
  <c r="M16" i="4" s="1"/>
  <c r="G16" i="4"/>
  <c r="H16" i="4" s="1"/>
  <c r="AE15" i="4"/>
  <c r="AF15" i="4" s="1"/>
  <c r="T15" i="4"/>
  <c r="L15" i="4"/>
  <c r="M15" i="4" s="1"/>
  <c r="G15" i="4"/>
  <c r="H15" i="4" s="1"/>
  <c r="AE14" i="4"/>
  <c r="AF14" i="4" s="1"/>
  <c r="T14" i="4"/>
  <c r="L14" i="4"/>
  <c r="M14" i="4" s="1"/>
  <c r="G14" i="4"/>
  <c r="H14" i="4" s="1"/>
  <c r="AE13" i="4"/>
  <c r="AF13" i="4" s="1"/>
  <c r="T13" i="4"/>
  <c r="L13" i="4"/>
  <c r="M13" i="4" s="1"/>
  <c r="G13" i="4"/>
  <c r="H13" i="4" s="1"/>
  <c r="AE12" i="4"/>
  <c r="AF12" i="4" s="1"/>
  <c r="T12" i="4"/>
  <c r="L12" i="4"/>
  <c r="M12" i="4" s="1"/>
  <c r="G12" i="4"/>
  <c r="H12" i="4" s="1"/>
  <c r="AE11" i="4"/>
  <c r="AF11" i="4" s="1"/>
  <c r="T11" i="4"/>
  <c r="L11" i="4"/>
  <c r="M11" i="4" s="1"/>
  <c r="G11" i="4"/>
  <c r="H11" i="4" s="1"/>
  <c r="AE10" i="4"/>
  <c r="AF10" i="4" s="1"/>
  <c r="T10" i="4"/>
  <c r="L10" i="4"/>
  <c r="M10" i="4" s="1"/>
  <c r="G10" i="4"/>
  <c r="H10" i="4" s="1"/>
  <c r="AE9" i="4"/>
  <c r="AF9" i="4" s="1"/>
  <c r="T9" i="4"/>
  <c r="L9" i="4"/>
  <c r="M9" i="4" s="1"/>
  <c r="G9" i="4"/>
  <c r="H9" i="4" s="1"/>
  <c r="AE8" i="4"/>
  <c r="AF8" i="4" s="1"/>
  <c r="T8" i="4"/>
  <c r="L8" i="4"/>
  <c r="M8" i="4" s="1"/>
  <c r="G8" i="4"/>
  <c r="H8" i="4" s="1"/>
  <c r="AE7" i="4"/>
  <c r="AF7" i="4" s="1"/>
  <c r="T7" i="4"/>
  <c r="L7" i="4"/>
  <c r="M7" i="4" s="1"/>
  <c r="G7" i="4"/>
  <c r="H7" i="4" s="1"/>
  <c r="AE6" i="4"/>
  <c r="AF6" i="4" s="1"/>
  <c r="T6" i="4"/>
  <c r="L6" i="4"/>
  <c r="M6" i="4" s="1"/>
  <c r="G6" i="4"/>
  <c r="H6" i="4" s="1"/>
  <c r="AE5" i="4"/>
  <c r="AF5" i="4" s="1"/>
  <c r="T5" i="4"/>
  <c r="L5" i="4"/>
  <c r="M5" i="4" s="1"/>
  <c r="G5" i="4"/>
  <c r="H5" i="4" s="1"/>
  <c r="AE4" i="4"/>
  <c r="AF4" i="4" s="1"/>
  <c r="T4" i="4"/>
  <c r="L4" i="4"/>
  <c r="M4" i="4" s="1"/>
  <c r="G4" i="4"/>
  <c r="H4" i="4" s="1"/>
  <c r="AE3" i="4"/>
  <c r="AF3" i="4" s="1"/>
  <c r="T3" i="4"/>
  <c r="L3" i="4"/>
  <c r="M3" i="4" s="1"/>
  <c r="G3" i="4"/>
  <c r="H3" i="4" s="1"/>
  <c r="O73" i="3"/>
  <c r="P73" i="3" s="1"/>
  <c r="O72" i="3"/>
  <c r="P72" i="3" s="1"/>
  <c r="O71" i="3"/>
  <c r="P71" i="3" s="1"/>
  <c r="O70" i="3"/>
  <c r="P70" i="3" s="1"/>
  <c r="O69" i="3"/>
  <c r="P69" i="3" s="1"/>
  <c r="O68" i="3"/>
  <c r="P68" i="3" s="1"/>
  <c r="O67" i="3"/>
  <c r="P67" i="3" s="1"/>
  <c r="O66" i="3"/>
  <c r="P66" i="3" s="1"/>
  <c r="O65" i="3"/>
  <c r="P65" i="3" s="1"/>
  <c r="O64" i="3"/>
  <c r="P64" i="3" s="1"/>
  <c r="O63" i="3"/>
  <c r="P63" i="3" s="1"/>
  <c r="O62" i="3"/>
  <c r="P62" i="3" s="1"/>
  <c r="O61" i="3"/>
  <c r="P61" i="3" s="1"/>
  <c r="O60" i="3"/>
  <c r="P60" i="3" s="1"/>
  <c r="O59" i="3"/>
  <c r="P59" i="3" s="1"/>
  <c r="O58" i="3"/>
  <c r="P58" i="3" s="1"/>
  <c r="O57" i="3"/>
  <c r="P57" i="3" s="1"/>
  <c r="O56" i="3"/>
  <c r="P56" i="3" s="1"/>
  <c r="O55" i="3"/>
  <c r="P55" i="3" s="1"/>
  <c r="O54" i="3"/>
  <c r="P54" i="3" s="1"/>
  <c r="O53" i="3"/>
  <c r="P53" i="3" s="1"/>
  <c r="O52" i="3"/>
  <c r="P52" i="3" s="1"/>
  <c r="O51" i="3"/>
  <c r="P51" i="3" s="1"/>
  <c r="O50" i="3"/>
  <c r="P50" i="3" s="1"/>
  <c r="O49" i="3"/>
  <c r="P49" i="3" s="1"/>
  <c r="O48" i="3"/>
  <c r="P48" i="3" s="1"/>
  <c r="O47" i="3"/>
  <c r="P47" i="3" s="1"/>
  <c r="O46" i="3"/>
  <c r="P46" i="3" s="1"/>
  <c r="O45" i="3"/>
  <c r="P45" i="3" s="1"/>
  <c r="O44" i="3"/>
  <c r="P44" i="3" s="1"/>
  <c r="O43" i="3"/>
  <c r="P43" i="3" s="1"/>
  <c r="O42" i="3"/>
  <c r="P42" i="3" s="1"/>
  <c r="O41" i="3"/>
  <c r="P41" i="3" s="1"/>
  <c r="O40" i="3"/>
  <c r="P40" i="3" s="1"/>
  <c r="O39" i="3"/>
  <c r="P39" i="3" s="1"/>
  <c r="O38" i="3"/>
  <c r="P38" i="3" s="1"/>
  <c r="O37" i="3"/>
  <c r="P37" i="3" s="1"/>
  <c r="O36" i="3"/>
  <c r="P36" i="3" s="1"/>
  <c r="O35" i="3"/>
  <c r="P35" i="3" s="1"/>
  <c r="O34" i="3"/>
  <c r="P34" i="3" s="1"/>
  <c r="O33" i="3"/>
  <c r="P33" i="3" s="1"/>
  <c r="O32" i="3"/>
  <c r="P32" i="3" s="1"/>
  <c r="O31" i="3"/>
  <c r="P31" i="3" s="1"/>
  <c r="O30" i="3"/>
  <c r="P30" i="3" s="1"/>
  <c r="O29" i="3"/>
  <c r="P29" i="3" s="1"/>
  <c r="O28" i="3"/>
  <c r="P28" i="3" s="1"/>
  <c r="O27" i="3"/>
  <c r="P27" i="3" s="1"/>
  <c r="O26" i="3"/>
  <c r="P26" i="3" s="1"/>
  <c r="O25" i="3"/>
  <c r="P25" i="3" s="1"/>
  <c r="O24" i="3"/>
  <c r="P24" i="3" s="1"/>
  <c r="O23" i="3"/>
  <c r="P23" i="3" s="1"/>
  <c r="O22" i="3"/>
  <c r="P22" i="3" s="1"/>
  <c r="O21" i="3"/>
  <c r="P21" i="3" s="1"/>
  <c r="O20" i="3"/>
  <c r="P20" i="3" s="1"/>
  <c r="O19" i="3"/>
  <c r="P19" i="3" s="1"/>
  <c r="O18" i="3"/>
  <c r="P18" i="3" s="1"/>
  <c r="O17" i="3"/>
  <c r="P17" i="3" s="1"/>
  <c r="O16" i="3"/>
  <c r="P16" i="3" s="1"/>
  <c r="O15" i="3"/>
  <c r="P15" i="3" s="1"/>
  <c r="O14" i="3"/>
  <c r="P14" i="3" s="1"/>
  <c r="O13" i="3"/>
  <c r="P13" i="3" s="1"/>
  <c r="O12" i="3"/>
  <c r="P12" i="3" s="1"/>
  <c r="O11" i="3"/>
  <c r="P11" i="3" s="1"/>
  <c r="O10" i="3"/>
  <c r="P10" i="3" s="1"/>
  <c r="O9" i="3"/>
  <c r="P9" i="3" s="1"/>
  <c r="O8" i="3"/>
  <c r="P8" i="3" s="1"/>
  <c r="O7" i="3"/>
  <c r="P7" i="3" s="1"/>
  <c r="O6" i="3"/>
  <c r="P6" i="3" s="1"/>
  <c r="O5" i="3"/>
  <c r="P5" i="3" s="1"/>
  <c r="O4" i="3"/>
  <c r="P4" i="3" s="1"/>
  <c r="O3" i="3"/>
  <c r="P3" i="3" s="1"/>
  <c r="O2" i="5"/>
  <c r="P2" i="5" s="1"/>
  <c r="J2" i="5"/>
  <c r="K2" i="5" s="1"/>
  <c r="AE2" i="4"/>
  <c r="AF2" i="4" s="1"/>
  <c r="T2" i="4"/>
  <c r="L2" i="4"/>
  <c r="M2" i="4" s="1"/>
  <c r="G2" i="4"/>
  <c r="H2" i="4" s="1"/>
  <c r="O2" i="3"/>
  <c r="P2" i="3" s="1"/>
  <c r="H16" i="2"/>
  <c r="H17" i="2" s="1"/>
  <c r="H18" i="2" s="1"/>
  <c r="H19" i="2" s="1"/>
  <c r="H20" i="2" s="1"/>
  <c r="H21" i="2" s="1"/>
  <c r="H22" i="2" s="1"/>
  <c r="C16" i="2"/>
  <c r="C17" i="2" s="1"/>
  <c r="C18" i="2" s="1"/>
  <c r="C19" i="2" s="1"/>
  <c r="C20" i="2" s="1"/>
  <c r="C21" i="2" s="1"/>
  <c r="C22" i="2" s="1"/>
  <c r="B16" i="2"/>
  <c r="B17" i="2" s="1"/>
  <c r="B18" i="2" s="1"/>
  <c r="B19" i="2" s="1"/>
  <c r="B20" i="2" s="1"/>
  <c r="B21" i="2" s="1"/>
  <c r="B22" i="2" s="1"/>
  <c r="G11" i="2"/>
  <c r="G10" i="2"/>
  <c r="G12" i="2"/>
  <c r="G4" i="2"/>
  <c r="G3" i="2"/>
  <c r="G2" i="2"/>
  <c r="G16" i="2" s="1"/>
  <c r="F11" i="2"/>
  <c r="F10" i="2"/>
  <c r="F12" i="2"/>
  <c r="F4" i="2"/>
  <c r="F3" i="2"/>
  <c r="F2" i="2"/>
  <c r="F16" i="2" s="1"/>
  <c r="E11" i="2"/>
  <c r="E10" i="2"/>
  <c r="E12" i="2"/>
  <c r="E4" i="2"/>
  <c r="E3" i="2"/>
  <c r="E2" i="2"/>
  <c r="E16" i="2" s="1"/>
  <c r="D11" i="2"/>
  <c r="D10" i="2"/>
  <c r="D12" i="2"/>
  <c r="D4" i="2"/>
  <c r="D3" i="2"/>
  <c r="D2" i="2"/>
  <c r="D16" i="2" s="1"/>
  <c r="Q2" i="1"/>
  <c r="J11" i="6" l="1"/>
  <c r="J12" i="6"/>
  <c r="J10" i="6"/>
  <c r="J13" i="6"/>
  <c r="E17" i="2"/>
  <c r="E18" i="2" s="1"/>
  <c r="E19" i="2" s="1"/>
  <c r="E20" i="2" s="1"/>
  <c r="E21" i="2" s="1"/>
  <c r="E22" i="2" s="1"/>
  <c r="D17" i="2"/>
  <c r="D18" i="2" s="1"/>
  <c r="D19" i="2" s="1"/>
  <c r="D20" i="2" s="1"/>
  <c r="D21" i="2" s="1"/>
  <c r="F17" i="2"/>
  <c r="F18" i="2" s="1"/>
  <c r="F19" i="2" s="1"/>
  <c r="F20" i="2" s="1"/>
  <c r="F21" i="2" s="1"/>
  <c r="F22" i="2" s="1"/>
  <c r="G17" i="2"/>
  <c r="G18" i="2" s="1"/>
  <c r="G19" i="2" s="1"/>
  <c r="G20" i="2" s="1"/>
  <c r="G21" i="2" s="1"/>
  <c r="G22" i="2" s="1"/>
  <c r="D22" i="2" l="1"/>
  <c r="G3" i="7"/>
  <c r="G2" i="7"/>
  <c r="G4" i="7"/>
  <c r="R14" i="6"/>
  <c r="K12" i="6" l="1"/>
  <c r="R12" i="6" s="1"/>
  <c r="L159" i="5"/>
  <c r="L158" i="5"/>
  <c r="L153" i="5"/>
  <c r="L156" i="5"/>
  <c r="L154" i="5"/>
  <c r="L155" i="5"/>
  <c r="L157" i="5"/>
  <c r="K16" i="6"/>
  <c r="R16" i="6" s="1"/>
  <c r="K13" i="6"/>
  <c r="R13" i="6" s="1"/>
  <c r="L135" i="5"/>
  <c r="L136" i="5"/>
  <c r="L139" i="5"/>
  <c r="L152" i="5"/>
  <c r="L151" i="5"/>
  <c r="L137" i="5"/>
  <c r="L148" i="5"/>
  <c r="L133" i="5"/>
  <c r="L147" i="5"/>
  <c r="L150" i="5"/>
  <c r="L146" i="5"/>
  <c r="L142" i="5"/>
  <c r="L149" i="5"/>
  <c r="L126" i="5"/>
  <c r="L131" i="5"/>
  <c r="L145" i="5"/>
  <c r="L132" i="5"/>
  <c r="L138" i="5"/>
  <c r="L129" i="5"/>
  <c r="L130" i="5"/>
  <c r="L143" i="5"/>
  <c r="L127" i="5"/>
  <c r="L141" i="5"/>
  <c r="L134" i="5"/>
  <c r="L140" i="5"/>
  <c r="L144" i="5"/>
  <c r="L128" i="5"/>
  <c r="AG60" i="4"/>
  <c r="AG61" i="4"/>
  <c r="I61" i="4"/>
  <c r="U61" i="4"/>
  <c r="U60" i="4"/>
  <c r="AG62" i="4"/>
  <c r="U62" i="4"/>
  <c r="I62" i="4"/>
  <c r="I60" i="4"/>
  <c r="L163" i="5"/>
  <c r="L177" i="5"/>
  <c r="L179" i="5"/>
  <c r="L169" i="5"/>
  <c r="L173" i="5"/>
  <c r="L125" i="5"/>
  <c r="L178" i="5"/>
  <c r="L124" i="5"/>
  <c r="L176" i="5"/>
  <c r="L172" i="5"/>
  <c r="L161" i="5"/>
  <c r="L165" i="5"/>
  <c r="L175" i="5"/>
  <c r="L166" i="5"/>
  <c r="L167" i="5"/>
  <c r="L174" i="5"/>
  <c r="L162" i="5"/>
  <c r="L160" i="5"/>
  <c r="L170" i="5"/>
  <c r="L164" i="5"/>
  <c r="L171" i="5"/>
  <c r="L123" i="5"/>
  <c r="L168" i="5"/>
  <c r="L122" i="5"/>
  <c r="I2" i="4"/>
  <c r="Q29" i="3"/>
  <c r="AG33" i="4"/>
  <c r="L94" i="5"/>
  <c r="Q24" i="3"/>
  <c r="U17" i="4"/>
  <c r="U29" i="4"/>
  <c r="U38" i="4"/>
  <c r="U47" i="4"/>
  <c r="U56" i="4"/>
  <c r="L30" i="5"/>
  <c r="L48" i="5"/>
  <c r="L66" i="5"/>
  <c r="L84" i="5"/>
  <c r="L114" i="5"/>
  <c r="Q47" i="3"/>
  <c r="AG45" i="4"/>
  <c r="Q66" i="3"/>
  <c r="Q19" i="3"/>
  <c r="AG47" i="4"/>
  <c r="Q3" i="3"/>
  <c r="Q41" i="3"/>
  <c r="AG57" i="4"/>
  <c r="U5" i="4"/>
  <c r="Q25" i="3"/>
  <c r="AG8" i="4"/>
  <c r="AG26" i="4"/>
  <c r="AG53" i="4"/>
  <c r="Q26" i="3"/>
  <c r="Q62" i="3"/>
  <c r="I9" i="4"/>
  <c r="I18" i="4"/>
  <c r="I27" i="4"/>
  <c r="I36" i="4"/>
  <c r="I45" i="4"/>
  <c r="I54" i="4"/>
  <c r="L9" i="5"/>
  <c r="S9" i="5" s="1"/>
  <c r="L28" i="5"/>
  <c r="L46" i="5"/>
  <c r="L64" i="5"/>
  <c r="L82" i="5"/>
  <c r="L109" i="5"/>
  <c r="Q45" i="3"/>
  <c r="AG7" i="4"/>
  <c r="AG25" i="4"/>
  <c r="AG43" i="4"/>
  <c r="L12" i="5"/>
  <c r="Q10" i="3"/>
  <c r="Q46" i="3"/>
  <c r="I5" i="4"/>
  <c r="I14" i="4"/>
  <c r="I23" i="4"/>
  <c r="I32" i="4"/>
  <c r="I41" i="4"/>
  <c r="I50" i="4"/>
  <c r="I59" i="4"/>
  <c r="L17" i="5"/>
  <c r="L35" i="5"/>
  <c r="L53" i="5"/>
  <c r="L71" i="5"/>
  <c r="L91" i="5"/>
  <c r="Q8" i="3"/>
  <c r="AG34" i="4"/>
  <c r="Q64" i="3"/>
  <c r="U36" i="4"/>
  <c r="U54" i="4"/>
  <c r="L26" i="5"/>
  <c r="L80" i="5"/>
  <c r="AG54" i="4"/>
  <c r="L78" i="5"/>
  <c r="U20" i="4"/>
  <c r="AG27" i="4"/>
  <c r="L2" i="5"/>
  <c r="AG20" i="4"/>
  <c r="Q50" i="3"/>
  <c r="I24" i="4"/>
  <c r="I51" i="4"/>
  <c r="L40" i="5"/>
  <c r="L101" i="5"/>
  <c r="Q69" i="3"/>
  <c r="AG55" i="4"/>
  <c r="Q70" i="3"/>
  <c r="I38" i="4"/>
  <c r="Q9" i="3"/>
  <c r="Q53" i="3"/>
  <c r="AG36" i="4"/>
  <c r="L97" i="5"/>
  <c r="Q42" i="3"/>
  <c r="I19" i="4"/>
  <c r="I31" i="4"/>
  <c r="I40" i="4"/>
  <c r="I49" i="4"/>
  <c r="I58" i="4"/>
  <c r="L15" i="5"/>
  <c r="L33" i="5"/>
  <c r="L51" i="5"/>
  <c r="L69" i="5"/>
  <c r="L89" i="5"/>
  <c r="Q21" i="3"/>
  <c r="Q65" i="3"/>
  <c r="AG51" i="4"/>
  <c r="I4" i="4"/>
  <c r="Q31" i="3"/>
  <c r="AG50" i="4"/>
  <c r="Q15" i="3"/>
  <c r="Q59" i="3"/>
  <c r="AG2" i="4"/>
  <c r="I10" i="4"/>
  <c r="Q37" i="3"/>
  <c r="AG11" i="4"/>
  <c r="AG29" i="4"/>
  <c r="AG59" i="4"/>
  <c r="Q32" i="3"/>
  <c r="Q68" i="3"/>
  <c r="U10" i="4"/>
  <c r="U19" i="4"/>
  <c r="U28" i="4"/>
  <c r="U37" i="4"/>
  <c r="U46" i="4"/>
  <c r="U55" i="4"/>
  <c r="L31" i="5"/>
  <c r="L49" i="5"/>
  <c r="L67" i="5"/>
  <c r="L85" i="5"/>
  <c r="L117" i="5"/>
  <c r="Q51" i="3"/>
  <c r="AG10" i="4"/>
  <c r="AG28" i="4"/>
  <c r="AG46" i="4"/>
  <c r="AN46" i="4" s="1"/>
  <c r="L93" i="5"/>
  <c r="Q16" i="3"/>
  <c r="Q52" i="3"/>
  <c r="U6" i="4"/>
  <c r="U15" i="4"/>
  <c r="U24" i="4"/>
  <c r="U33" i="4"/>
  <c r="U42" i="4"/>
  <c r="U51" i="4"/>
  <c r="L4" i="5"/>
  <c r="L20" i="5"/>
  <c r="L38" i="5"/>
  <c r="L56" i="5"/>
  <c r="L74" i="5"/>
  <c r="L99" i="5"/>
  <c r="I28" i="4"/>
  <c r="AN28" i="4" s="1"/>
  <c r="U22" i="4"/>
  <c r="U58" i="4"/>
  <c r="L37" i="5"/>
  <c r="L90" i="5"/>
  <c r="Q63" i="3"/>
  <c r="AG52" i="4"/>
  <c r="Q28" i="3"/>
  <c r="U9" i="4"/>
  <c r="U27" i="4"/>
  <c r="L10" i="5"/>
  <c r="L62" i="5"/>
  <c r="L118" i="5"/>
  <c r="AG21" i="4"/>
  <c r="AN21" i="4" s="1"/>
  <c r="Q17" i="3"/>
  <c r="Q67" i="3"/>
  <c r="Q14" i="3"/>
  <c r="I15" i="4"/>
  <c r="I42" i="4"/>
  <c r="L22" i="5"/>
  <c r="L76" i="5"/>
  <c r="Q33" i="3"/>
  <c r="AG37" i="4"/>
  <c r="Q34" i="3"/>
  <c r="I11" i="4"/>
  <c r="AN11" i="4" s="1"/>
  <c r="I29" i="4"/>
  <c r="I56" i="4"/>
  <c r="L120" i="5"/>
  <c r="AG3" i="4"/>
  <c r="AG42" i="4"/>
  <c r="L105" i="5"/>
  <c r="Q72" i="3"/>
  <c r="I22" i="4"/>
  <c r="AN22" i="4" s="1"/>
  <c r="U32" i="4"/>
  <c r="U41" i="4"/>
  <c r="U50" i="4"/>
  <c r="U59" i="4"/>
  <c r="L18" i="5"/>
  <c r="L36" i="5"/>
  <c r="L54" i="5"/>
  <c r="L72" i="5"/>
  <c r="L92" i="5"/>
  <c r="L113" i="5"/>
  <c r="AG6" i="4"/>
  <c r="L13" i="5"/>
  <c r="U8" i="4"/>
  <c r="Q43" i="3"/>
  <c r="AG56" i="4"/>
  <c r="L104" i="5"/>
  <c r="Q71" i="3"/>
  <c r="Q18" i="3"/>
  <c r="I16" i="4"/>
  <c r="Q49" i="3"/>
  <c r="AG14" i="4"/>
  <c r="AG32" i="4"/>
  <c r="Q2" i="3"/>
  <c r="Q38" i="3"/>
  <c r="I3" i="4"/>
  <c r="I12" i="4"/>
  <c r="I21" i="4"/>
  <c r="I30" i="4"/>
  <c r="I39" i="4"/>
  <c r="I48" i="4"/>
  <c r="I57" i="4"/>
  <c r="L16" i="5"/>
  <c r="L34" i="5"/>
  <c r="L52" i="5"/>
  <c r="L70" i="5"/>
  <c r="L87" i="5"/>
  <c r="L119" i="5"/>
  <c r="Q57" i="3"/>
  <c r="AG13" i="4"/>
  <c r="AG31" i="4"/>
  <c r="AN31" i="4" s="1"/>
  <c r="AG49" i="4"/>
  <c r="L96" i="5"/>
  <c r="Q22" i="3"/>
  <c r="Q58" i="3"/>
  <c r="I8" i="4"/>
  <c r="I17" i="4"/>
  <c r="I26" i="4"/>
  <c r="I35" i="4"/>
  <c r="I44" i="4"/>
  <c r="I53" i="4"/>
  <c r="L7" i="5"/>
  <c r="L23" i="5"/>
  <c r="L41" i="5"/>
  <c r="L59" i="5"/>
  <c r="L77" i="5"/>
  <c r="L102" i="5"/>
  <c r="L110" i="5"/>
  <c r="AG12" i="4"/>
  <c r="AG48" i="4"/>
  <c r="L108" i="5"/>
  <c r="I7" i="4"/>
  <c r="U23" i="4"/>
  <c r="I34" i="4"/>
  <c r="I43" i="4"/>
  <c r="I52" i="4"/>
  <c r="AN52" i="4" s="1"/>
  <c r="L5" i="5"/>
  <c r="L21" i="5"/>
  <c r="L39" i="5"/>
  <c r="L57" i="5"/>
  <c r="L75" i="5"/>
  <c r="L100" i="5"/>
  <c r="U2" i="4"/>
  <c r="AN2" i="4" s="1"/>
  <c r="AG9" i="4"/>
  <c r="Q12" i="3"/>
  <c r="I13" i="4"/>
  <c r="Q61" i="3"/>
  <c r="L14" i="5"/>
  <c r="L116" i="5"/>
  <c r="AG15" i="4"/>
  <c r="Q36" i="3"/>
  <c r="Q55" i="3"/>
  <c r="AG17" i="4"/>
  <c r="AG35" i="4"/>
  <c r="Q44" i="3"/>
  <c r="U4" i="4"/>
  <c r="U13" i="4"/>
  <c r="U31" i="4"/>
  <c r="U40" i="4"/>
  <c r="U49" i="4"/>
  <c r="L19" i="5"/>
  <c r="L55" i="5"/>
  <c r="L73" i="5"/>
  <c r="Q27" i="3"/>
  <c r="AG16" i="4"/>
  <c r="L112" i="5"/>
  <c r="U18" i="4"/>
  <c r="U45" i="4"/>
  <c r="L44" i="5"/>
  <c r="L107" i="5"/>
  <c r="AG18" i="4"/>
  <c r="L121" i="5"/>
  <c r="U11" i="4"/>
  <c r="I25" i="4"/>
  <c r="U35" i="4"/>
  <c r="U44" i="4"/>
  <c r="U53" i="4"/>
  <c r="L8" i="5"/>
  <c r="S8" i="5" s="1"/>
  <c r="L24" i="5"/>
  <c r="L42" i="5"/>
  <c r="L60" i="5"/>
  <c r="L103" i="5"/>
  <c r="Q11" i="3"/>
  <c r="Q30" i="3"/>
  <c r="Q73" i="3"/>
  <c r="L95" i="5"/>
  <c r="Q48" i="3"/>
  <c r="AG38" i="4"/>
  <c r="I6" i="4"/>
  <c r="I33" i="4"/>
  <c r="L3" i="5"/>
  <c r="L58" i="5"/>
  <c r="AG19" i="4"/>
  <c r="L115" i="5"/>
  <c r="I20" i="4"/>
  <c r="I47" i="4"/>
  <c r="L29" i="5"/>
  <c r="Q5" i="3"/>
  <c r="I37" i="4"/>
  <c r="L63" i="5"/>
  <c r="Q7" i="3"/>
  <c r="Q13" i="3"/>
  <c r="U7" i="4"/>
  <c r="AN7" i="4" s="1"/>
  <c r="L6" i="5"/>
  <c r="Q39" i="3"/>
  <c r="Q40" i="3"/>
  <c r="U48" i="4"/>
  <c r="L50" i="5"/>
  <c r="L61" i="5"/>
  <c r="L83" i="5"/>
  <c r="AG39" i="4"/>
  <c r="U30" i="4"/>
  <c r="Q54" i="3"/>
  <c r="U52" i="4"/>
  <c r="Q4" i="3"/>
  <c r="L47" i="5"/>
  <c r="AG24" i="4"/>
  <c r="I46" i="4"/>
  <c r="L81" i="5"/>
  <c r="AG41" i="4"/>
  <c r="AN41" i="4" s="1"/>
  <c r="AG5" i="4"/>
  <c r="U16" i="4"/>
  <c r="L25" i="5"/>
  <c r="AG4" i="4"/>
  <c r="U3" i="4"/>
  <c r="U57" i="4"/>
  <c r="L65" i="5"/>
  <c r="AG23" i="4"/>
  <c r="AG22" i="4"/>
  <c r="L68" i="5"/>
  <c r="Q6" i="3"/>
  <c r="Q35" i="3"/>
  <c r="U34" i="4"/>
  <c r="U21" i="4"/>
  <c r="L27" i="5"/>
  <c r="Q20" i="3"/>
  <c r="L79" i="5"/>
  <c r="L88" i="5"/>
  <c r="L45" i="5"/>
  <c r="Q56" i="3"/>
  <c r="L106" i="5"/>
  <c r="L86" i="5"/>
  <c r="I55" i="4"/>
  <c r="L111" i="5"/>
  <c r="L98" i="5"/>
  <c r="U25" i="4"/>
  <c r="L43" i="5"/>
  <c r="U12" i="4"/>
  <c r="AN12" i="4" s="1"/>
  <c r="L11" i="5"/>
  <c r="Q23" i="3"/>
  <c r="AG44" i="4"/>
  <c r="AG40" i="4"/>
  <c r="U14" i="4"/>
  <c r="AG30" i="4"/>
  <c r="U43" i="4"/>
  <c r="AG58" i="4"/>
  <c r="L32" i="5"/>
  <c r="U26" i="4"/>
  <c r="Q60" i="3"/>
  <c r="U39" i="4"/>
  <c r="K10" i="6"/>
  <c r="R10" i="6" s="1"/>
  <c r="K11" i="6"/>
  <c r="R11" i="6" s="1"/>
  <c r="R7" i="1"/>
  <c r="R12" i="1"/>
  <c r="R18" i="1"/>
  <c r="R24" i="1"/>
  <c r="R30" i="1"/>
  <c r="R36" i="1"/>
  <c r="R42" i="1"/>
  <c r="R48" i="1"/>
  <c r="R54" i="1"/>
  <c r="R60" i="1"/>
  <c r="R66" i="1"/>
  <c r="R72" i="1"/>
  <c r="R77" i="1"/>
  <c r="R83" i="1"/>
  <c r="R89" i="1"/>
  <c r="R95" i="1"/>
  <c r="R101" i="1"/>
  <c r="R107" i="1"/>
  <c r="R113" i="1"/>
  <c r="R119" i="1"/>
  <c r="R125" i="1"/>
  <c r="R131" i="1"/>
  <c r="R137" i="1"/>
  <c r="R142" i="1"/>
  <c r="R148" i="1"/>
  <c r="R154" i="1"/>
  <c r="R160" i="1"/>
  <c r="R166" i="1"/>
  <c r="R172" i="1"/>
  <c r="R178" i="1"/>
  <c r="R184" i="1"/>
  <c r="R190" i="1"/>
  <c r="R196" i="1"/>
  <c r="R202" i="1"/>
  <c r="R207" i="1"/>
  <c r="R213" i="1"/>
  <c r="R219" i="1"/>
  <c r="R225" i="1"/>
  <c r="R231" i="1"/>
  <c r="R237" i="1"/>
  <c r="R243" i="1"/>
  <c r="R249" i="1"/>
  <c r="R255" i="1"/>
  <c r="R261" i="1"/>
  <c r="R272" i="1"/>
  <c r="R278" i="1"/>
  <c r="R284" i="1"/>
  <c r="R290" i="1"/>
  <c r="R296" i="1"/>
  <c r="R302" i="1"/>
  <c r="R308" i="1"/>
  <c r="R314" i="1"/>
  <c r="R320" i="1"/>
  <c r="R326" i="1"/>
  <c r="R331" i="1"/>
  <c r="R337" i="1"/>
  <c r="R343" i="1"/>
  <c r="R349" i="1"/>
  <c r="R355" i="1"/>
  <c r="R361" i="1"/>
  <c r="R367" i="1"/>
  <c r="R373" i="1"/>
  <c r="R379" i="1"/>
  <c r="R385" i="1"/>
  <c r="R391" i="1"/>
  <c r="R396" i="1"/>
  <c r="R402" i="1"/>
  <c r="R408" i="1"/>
  <c r="R414" i="1"/>
  <c r="R420" i="1"/>
  <c r="R426" i="1"/>
  <c r="R432" i="1"/>
  <c r="R438" i="1"/>
  <c r="R444" i="1"/>
  <c r="R450" i="1"/>
  <c r="R456" i="1"/>
  <c r="R461" i="1"/>
  <c r="R467" i="1"/>
  <c r="R473" i="1"/>
  <c r="R479" i="1"/>
  <c r="R485" i="1"/>
  <c r="R491" i="1"/>
  <c r="R8" i="1"/>
  <c r="R13" i="1"/>
  <c r="R19" i="1"/>
  <c r="R25" i="1"/>
  <c r="R31" i="1"/>
  <c r="R37" i="1"/>
  <c r="R43" i="1"/>
  <c r="R49" i="1"/>
  <c r="R55" i="1"/>
  <c r="R61" i="1"/>
  <c r="R67" i="1"/>
  <c r="R73" i="1"/>
  <c r="R78" i="1"/>
  <c r="R84" i="1"/>
  <c r="R90" i="1"/>
  <c r="R96" i="1"/>
  <c r="R102" i="1"/>
  <c r="R108" i="1"/>
  <c r="R114" i="1"/>
  <c r="R120" i="1"/>
  <c r="R126" i="1"/>
  <c r="R132" i="1"/>
  <c r="R138" i="1"/>
  <c r="R143" i="1"/>
  <c r="R149" i="1"/>
  <c r="R155" i="1"/>
  <c r="R161" i="1"/>
  <c r="R167" i="1"/>
  <c r="R173" i="1"/>
  <c r="R179" i="1"/>
  <c r="R185" i="1"/>
  <c r="R191" i="1"/>
  <c r="R197" i="1"/>
  <c r="R208" i="1"/>
  <c r="R214" i="1"/>
  <c r="R220" i="1"/>
  <c r="R226" i="1"/>
  <c r="R232" i="1"/>
  <c r="R238" i="1"/>
  <c r="R244" i="1"/>
  <c r="R250" i="1"/>
  <c r="R256" i="1"/>
  <c r="R262" i="1"/>
  <c r="R267" i="1"/>
  <c r="R273" i="1"/>
  <c r="R279" i="1"/>
  <c r="R285" i="1"/>
  <c r="R291" i="1"/>
  <c r="R297" i="1"/>
  <c r="R303" i="1"/>
  <c r="R309" i="1"/>
  <c r="R315" i="1"/>
  <c r="R321" i="1"/>
  <c r="R327" i="1"/>
  <c r="R332" i="1"/>
  <c r="R338" i="1"/>
  <c r="R344" i="1"/>
  <c r="R350" i="1"/>
  <c r="R356" i="1"/>
  <c r="R362" i="1"/>
  <c r="R368" i="1"/>
  <c r="R374" i="1"/>
  <c r="R380" i="1"/>
  <c r="R386" i="1"/>
  <c r="R392" i="1"/>
  <c r="R397" i="1"/>
  <c r="R403" i="1"/>
  <c r="R409" i="1"/>
  <c r="R415" i="1"/>
  <c r="R421" i="1"/>
  <c r="R427" i="1"/>
  <c r="R433" i="1"/>
  <c r="R439" i="1"/>
  <c r="R445" i="1"/>
  <c r="R451" i="1"/>
  <c r="R457" i="1"/>
  <c r="R462" i="1"/>
  <c r="R468" i="1"/>
  <c r="R474" i="1"/>
  <c r="R480" i="1"/>
  <c r="R486" i="1"/>
  <c r="R492" i="1"/>
  <c r="R3" i="1"/>
  <c r="R9" i="1"/>
  <c r="R14" i="1"/>
  <c r="R20" i="1"/>
  <c r="R26" i="1"/>
  <c r="R32" i="1"/>
  <c r="R38" i="1"/>
  <c r="R44" i="1"/>
  <c r="R50" i="1"/>
  <c r="R56" i="1"/>
  <c r="R62" i="1"/>
  <c r="R68" i="1"/>
  <c r="R74" i="1"/>
  <c r="R79" i="1"/>
  <c r="R85" i="1"/>
  <c r="R91" i="1"/>
  <c r="R97" i="1"/>
  <c r="R103" i="1"/>
  <c r="R109" i="1"/>
  <c r="R115" i="1"/>
  <c r="R121" i="1"/>
  <c r="R127" i="1"/>
  <c r="R133" i="1"/>
  <c r="R144" i="1"/>
  <c r="R150" i="1"/>
  <c r="R156" i="1"/>
  <c r="R162" i="1"/>
  <c r="R168" i="1"/>
  <c r="R174" i="1"/>
  <c r="R180" i="1"/>
  <c r="R186" i="1"/>
  <c r="R192" i="1"/>
  <c r="R198" i="1"/>
  <c r="R203" i="1"/>
  <c r="R209" i="1"/>
  <c r="R215" i="1"/>
  <c r="R221" i="1"/>
  <c r="R227" i="1"/>
  <c r="R233" i="1"/>
  <c r="R239" i="1"/>
  <c r="R245" i="1"/>
  <c r="R251" i="1"/>
  <c r="R257" i="1"/>
  <c r="R263" i="1"/>
  <c r="R268" i="1"/>
  <c r="R274" i="1"/>
  <c r="R280" i="1"/>
  <c r="R286" i="1"/>
  <c r="R292" i="1"/>
  <c r="R298" i="1"/>
  <c r="R304" i="1"/>
  <c r="R310" i="1"/>
  <c r="R316" i="1"/>
  <c r="R322" i="1"/>
  <c r="R328" i="1"/>
  <c r="R333" i="1"/>
  <c r="R339" i="1"/>
  <c r="R345" i="1"/>
  <c r="R351" i="1"/>
  <c r="R357" i="1"/>
  <c r="R363" i="1"/>
  <c r="R369" i="1"/>
  <c r="R375" i="1"/>
  <c r="R381" i="1"/>
  <c r="R387" i="1"/>
  <c r="R393" i="1"/>
  <c r="R398" i="1"/>
  <c r="R404" i="1"/>
  <c r="R410" i="1"/>
  <c r="R416" i="1"/>
  <c r="R422" i="1"/>
  <c r="R428" i="1"/>
  <c r="R434" i="1"/>
  <c r="R440" i="1"/>
  <c r="R446" i="1"/>
  <c r="R452" i="1"/>
  <c r="R458" i="1"/>
  <c r="R463" i="1"/>
  <c r="R469" i="1"/>
  <c r="R475" i="1"/>
  <c r="R481" i="1"/>
  <c r="R487" i="1"/>
  <c r="R493" i="1"/>
  <c r="R499" i="1"/>
  <c r="R4" i="1"/>
  <c r="R10" i="1"/>
  <c r="R15" i="1"/>
  <c r="R21" i="1"/>
  <c r="R27" i="1"/>
  <c r="R33" i="1"/>
  <c r="R39" i="1"/>
  <c r="R45" i="1"/>
  <c r="R51" i="1"/>
  <c r="R57" i="1"/>
  <c r="R63" i="1"/>
  <c r="R69" i="1"/>
  <c r="R80" i="1"/>
  <c r="R86" i="1"/>
  <c r="R92" i="1"/>
  <c r="R98" i="1"/>
  <c r="R104" i="1"/>
  <c r="R110" i="1"/>
  <c r="R116" i="1"/>
  <c r="R122" i="1"/>
  <c r="R128" i="1"/>
  <c r="R134" i="1"/>
  <c r="R139" i="1"/>
  <c r="R145" i="1"/>
  <c r="R151" i="1"/>
  <c r="R157" i="1"/>
  <c r="R163" i="1"/>
  <c r="R169" i="1"/>
  <c r="R175" i="1"/>
  <c r="R181" i="1"/>
  <c r="R187" i="1"/>
  <c r="R193" i="1"/>
  <c r="R199" i="1"/>
  <c r="R204" i="1"/>
  <c r="R210" i="1"/>
  <c r="R216" i="1"/>
  <c r="R222" i="1"/>
  <c r="R228" i="1"/>
  <c r="R234" i="1"/>
  <c r="R240" i="1"/>
  <c r="R246" i="1"/>
  <c r="R252" i="1"/>
  <c r="R258" i="1"/>
  <c r="R264" i="1"/>
  <c r="R269" i="1"/>
  <c r="R275" i="1"/>
  <c r="R281" i="1"/>
  <c r="R287" i="1"/>
  <c r="R293" i="1"/>
  <c r="R299" i="1"/>
  <c r="R305" i="1"/>
  <c r="R311" i="1"/>
  <c r="R317" i="1"/>
  <c r="R323" i="1"/>
  <c r="R329" i="1"/>
  <c r="R334" i="1"/>
  <c r="R340" i="1"/>
  <c r="R346" i="1"/>
  <c r="R352" i="1"/>
  <c r="R358" i="1"/>
  <c r="R364" i="1"/>
  <c r="R370" i="1"/>
  <c r="R376" i="1"/>
  <c r="R382" i="1"/>
  <c r="R388" i="1"/>
  <c r="R394" i="1"/>
  <c r="R399" i="1"/>
  <c r="R405" i="1"/>
  <c r="R411" i="1"/>
  <c r="R417" i="1"/>
  <c r="R423" i="1"/>
  <c r="R429" i="1"/>
  <c r="R435" i="1"/>
  <c r="R441" i="1"/>
  <c r="R447" i="1"/>
  <c r="R453" i="1"/>
  <c r="R464" i="1"/>
  <c r="R470" i="1"/>
  <c r="R476" i="1"/>
  <c r="R482" i="1"/>
  <c r="R488" i="1"/>
  <c r="R494" i="1"/>
  <c r="R500" i="1"/>
  <c r="R16" i="1"/>
  <c r="R34" i="1"/>
  <c r="R52" i="1"/>
  <c r="R70" i="1"/>
  <c r="R87" i="1"/>
  <c r="R105" i="1"/>
  <c r="R123" i="1"/>
  <c r="R140" i="1"/>
  <c r="R158" i="1"/>
  <c r="R176" i="1"/>
  <c r="R194" i="1"/>
  <c r="R211" i="1"/>
  <c r="R229" i="1"/>
  <c r="R247" i="1"/>
  <c r="R265" i="1"/>
  <c r="R282" i="1"/>
  <c r="R300" i="1"/>
  <c r="R318" i="1"/>
  <c r="R335" i="1"/>
  <c r="R353" i="1"/>
  <c r="R371" i="1"/>
  <c r="R389" i="1"/>
  <c r="R406" i="1"/>
  <c r="R424" i="1"/>
  <c r="R442" i="1"/>
  <c r="R459" i="1"/>
  <c r="R477" i="1"/>
  <c r="R495" i="1"/>
  <c r="R503" i="1"/>
  <c r="R509" i="1"/>
  <c r="R515" i="1"/>
  <c r="R521" i="1"/>
  <c r="R526" i="1"/>
  <c r="R532" i="1"/>
  <c r="R538" i="1"/>
  <c r="R544" i="1"/>
  <c r="R550" i="1"/>
  <c r="R556" i="1"/>
  <c r="R562" i="1"/>
  <c r="R568" i="1"/>
  <c r="R574" i="1"/>
  <c r="R580" i="1"/>
  <c r="R586" i="1"/>
  <c r="R591" i="1"/>
  <c r="R597" i="1"/>
  <c r="R603" i="1"/>
  <c r="R609" i="1"/>
  <c r="R615" i="1"/>
  <c r="R621" i="1"/>
  <c r="R627" i="1"/>
  <c r="R633" i="1"/>
  <c r="R639" i="1"/>
  <c r="R645" i="1"/>
  <c r="R656" i="1"/>
  <c r="R662" i="1"/>
  <c r="R668" i="1"/>
  <c r="R674" i="1"/>
  <c r="R680" i="1"/>
  <c r="R686" i="1"/>
  <c r="R692" i="1"/>
  <c r="R698" i="1"/>
  <c r="R704" i="1"/>
  <c r="R710" i="1"/>
  <c r="R715" i="1"/>
  <c r="R721" i="1"/>
  <c r="R727" i="1"/>
  <c r="R733" i="1"/>
  <c r="R739" i="1"/>
  <c r="R745" i="1"/>
  <c r="R751" i="1"/>
  <c r="R757" i="1"/>
  <c r="R763" i="1"/>
  <c r="R769" i="1"/>
  <c r="R775" i="1"/>
  <c r="R780" i="1"/>
  <c r="R786" i="1"/>
  <c r="R792" i="1"/>
  <c r="R798" i="1"/>
  <c r="R804" i="1"/>
  <c r="R810" i="1"/>
  <c r="R816" i="1"/>
  <c r="R822" i="1"/>
  <c r="R828" i="1"/>
  <c r="R834" i="1"/>
  <c r="R17" i="1"/>
  <c r="R35" i="1"/>
  <c r="R53" i="1"/>
  <c r="R71" i="1"/>
  <c r="R88" i="1"/>
  <c r="R106" i="1"/>
  <c r="R124" i="1"/>
  <c r="R141" i="1"/>
  <c r="R159" i="1"/>
  <c r="R177" i="1"/>
  <c r="R195" i="1"/>
  <c r="R212" i="1"/>
  <c r="R230" i="1"/>
  <c r="R248" i="1"/>
  <c r="R266" i="1"/>
  <c r="R283" i="1"/>
  <c r="R301" i="1"/>
  <c r="R319" i="1"/>
  <c r="R336" i="1"/>
  <c r="R354" i="1"/>
  <c r="R372" i="1"/>
  <c r="R390" i="1"/>
  <c r="R407" i="1"/>
  <c r="R425" i="1"/>
  <c r="R443" i="1"/>
  <c r="R460" i="1"/>
  <c r="R478" i="1"/>
  <c r="R496" i="1"/>
  <c r="R504" i="1"/>
  <c r="R510" i="1"/>
  <c r="R516" i="1"/>
  <c r="R522" i="1"/>
  <c r="R527" i="1"/>
  <c r="R533" i="1"/>
  <c r="R539" i="1"/>
  <c r="R545" i="1"/>
  <c r="R551" i="1"/>
  <c r="R557" i="1"/>
  <c r="R563" i="1"/>
  <c r="R569" i="1"/>
  <c r="R575" i="1"/>
  <c r="R581" i="1"/>
  <c r="R592" i="1"/>
  <c r="R598" i="1"/>
  <c r="R604" i="1"/>
  <c r="R610" i="1"/>
  <c r="R616" i="1"/>
  <c r="R622" i="1"/>
  <c r="R628" i="1"/>
  <c r="R634" i="1"/>
  <c r="R640" i="1"/>
  <c r="R646" i="1"/>
  <c r="R651" i="1"/>
  <c r="R657" i="1"/>
  <c r="R663" i="1"/>
  <c r="R669" i="1"/>
  <c r="R675" i="1"/>
  <c r="R681" i="1"/>
  <c r="R687" i="1"/>
  <c r="R693" i="1"/>
  <c r="R699" i="1"/>
  <c r="R705" i="1"/>
  <c r="R711" i="1"/>
  <c r="R716" i="1"/>
  <c r="R722" i="1"/>
  <c r="R728" i="1"/>
  <c r="R734" i="1"/>
  <c r="R740" i="1"/>
  <c r="R746" i="1"/>
  <c r="R752" i="1"/>
  <c r="R758" i="1"/>
  <c r="R764" i="1"/>
  <c r="R770" i="1"/>
  <c r="R776" i="1"/>
  <c r="R781" i="1"/>
  <c r="R787" i="1"/>
  <c r="R793" i="1"/>
  <c r="R799" i="1"/>
  <c r="R805" i="1"/>
  <c r="R811" i="1"/>
  <c r="R817" i="1"/>
  <c r="R823" i="1"/>
  <c r="R829" i="1"/>
  <c r="R835" i="1"/>
  <c r="R5" i="1"/>
  <c r="R22" i="1"/>
  <c r="R40" i="1"/>
  <c r="R58" i="1"/>
  <c r="R75" i="1"/>
  <c r="R93" i="1"/>
  <c r="R111" i="1"/>
  <c r="R129" i="1"/>
  <c r="R146" i="1"/>
  <c r="R164" i="1"/>
  <c r="R182" i="1"/>
  <c r="R200" i="1"/>
  <c r="R217" i="1"/>
  <c r="R235" i="1"/>
  <c r="R253" i="1"/>
  <c r="R270" i="1"/>
  <c r="R288" i="1"/>
  <c r="R306" i="1"/>
  <c r="R324" i="1"/>
  <c r="R341" i="1"/>
  <c r="R359" i="1"/>
  <c r="R377" i="1"/>
  <c r="R412" i="1"/>
  <c r="R430" i="1"/>
  <c r="R448" i="1"/>
  <c r="R465" i="1"/>
  <c r="R483" i="1"/>
  <c r="R497" i="1"/>
  <c r="R505" i="1"/>
  <c r="R511" i="1"/>
  <c r="R517" i="1"/>
  <c r="R528" i="1"/>
  <c r="R534" i="1"/>
  <c r="R540" i="1"/>
  <c r="R546" i="1"/>
  <c r="R552" i="1"/>
  <c r="R558" i="1"/>
  <c r="R564" i="1"/>
  <c r="R570" i="1"/>
  <c r="R576" i="1"/>
  <c r="R582" i="1"/>
  <c r="R587" i="1"/>
  <c r="R593" i="1"/>
  <c r="R599" i="1"/>
  <c r="R605" i="1"/>
  <c r="R611" i="1"/>
  <c r="R617" i="1"/>
  <c r="R623" i="1"/>
  <c r="R629" i="1"/>
  <c r="R635" i="1"/>
  <c r="R641" i="1"/>
  <c r="R647" i="1"/>
  <c r="R652" i="1"/>
  <c r="R658" i="1"/>
  <c r="R664" i="1"/>
  <c r="R670" i="1"/>
  <c r="R676" i="1"/>
  <c r="R682" i="1"/>
  <c r="R688" i="1"/>
  <c r="R694" i="1"/>
  <c r="R700" i="1"/>
  <c r="R706" i="1"/>
  <c r="R712" i="1"/>
  <c r="R717" i="1"/>
  <c r="R723" i="1"/>
  <c r="R729" i="1"/>
  <c r="R735" i="1"/>
  <c r="R741" i="1"/>
  <c r="R747" i="1"/>
  <c r="R753" i="1"/>
  <c r="R759" i="1"/>
  <c r="R765" i="1"/>
  <c r="R771" i="1"/>
  <c r="R777" i="1"/>
  <c r="R782" i="1"/>
  <c r="R788" i="1"/>
  <c r="R794" i="1"/>
  <c r="R800" i="1"/>
  <c r="R806" i="1"/>
  <c r="R812" i="1"/>
  <c r="R818" i="1"/>
  <c r="R824" i="1"/>
  <c r="R830" i="1"/>
  <c r="R28" i="1"/>
  <c r="R64" i="1"/>
  <c r="R99" i="1"/>
  <c r="R135" i="1"/>
  <c r="R170" i="1"/>
  <c r="R205" i="1"/>
  <c r="R241" i="1"/>
  <c r="R276" i="1"/>
  <c r="R312" i="1"/>
  <c r="R347" i="1"/>
  <c r="R383" i="1"/>
  <c r="R418" i="1"/>
  <c r="R454" i="1"/>
  <c r="R489" i="1"/>
  <c r="R507" i="1"/>
  <c r="R519" i="1"/>
  <c r="R530" i="1"/>
  <c r="R542" i="1"/>
  <c r="R554" i="1"/>
  <c r="R566" i="1"/>
  <c r="R578" i="1"/>
  <c r="R589" i="1"/>
  <c r="R601" i="1"/>
  <c r="R613" i="1"/>
  <c r="R625" i="1"/>
  <c r="R637" i="1"/>
  <c r="R649" i="1"/>
  <c r="R660" i="1"/>
  <c r="R672" i="1"/>
  <c r="R684" i="1"/>
  <c r="R696" i="1"/>
  <c r="R708" i="1"/>
  <c r="R719" i="1"/>
  <c r="R731" i="1"/>
  <c r="R743" i="1"/>
  <c r="R755" i="1"/>
  <c r="R767" i="1"/>
  <c r="R790" i="1"/>
  <c r="R802" i="1"/>
  <c r="R814" i="1"/>
  <c r="R826" i="1"/>
  <c r="R837" i="1"/>
  <c r="R848" i="1"/>
  <c r="R854" i="1"/>
  <c r="R860" i="1"/>
  <c r="R866" i="1"/>
  <c r="R872" i="1"/>
  <c r="R878" i="1"/>
  <c r="R884" i="1"/>
  <c r="R890" i="1"/>
  <c r="R896" i="1"/>
  <c r="R902" i="1"/>
  <c r="R907" i="1"/>
  <c r="R913" i="1"/>
  <c r="R919" i="1"/>
  <c r="R925" i="1"/>
  <c r="R931" i="1"/>
  <c r="R937" i="1"/>
  <c r="R943" i="1"/>
  <c r="R949" i="1"/>
  <c r="R955" i="1"/>
  <c r="R961" i="1"/>
  <c r="R967" i="1"/>
  <c r="R972" i="1"/>
  <c r="R978" i="1"/>
  <c r="R984" i="1"/>
  <c r="R990" i="1"/>
  <c r="R996" i="1"/>
  <c r="R1002" i="1"/>
  <c r="R1008" i="1"/>
  <c r="R1014" i="1"/>
  <c r="R1020" i="1"/>
  <c r="R2" i="1"/>
  <c r="R714" i="1"/>
  <c r="R881" i="1"/>
  <c r="R910" i="1"/>
  <c r="R934" i="1"/>
  <c r="R958" i="1"/>
  <c r="R29" i="1"/>
  <c r="R65" i="1"/>
  <c r="R100" i="1"/>
  <c r="R136" i="1"/>
  <c r="R171" i="1"/>
  <c r="R206" i="1"/>
  <c r="R242" i="1"/>
  <c r="R277" i="1"/>
  <c r="R313" i="1"/>
  <c r="R348" i="1"/>
  <c r="R384" i="1"/>
  <c r="R419" i="1"/>
  <c r="R455" i="1"/>
  <c r="R490" i="1"/>
  <c r="R508" i="1"/>
  <c r="R520" i="1"/>
  <c r="R531" i="1"/>
  <c r="R543" i="1"/>
  <c r="R555" i="1"/>
  <c r="R567" i="1"/>
  <c r="R579" i="1"/>
  <c r="R590" i="1"/>
  <c r="R602" i="1"/>
  <c r="R614" i="1"/>
  <c r="R626" i="1"/>
  <c r="R638" i="1"/>
  <c r="R650" i="1"/>
  <c r="R661" i="1"/>
  <c r="R673" i="1"/>
  <c r="R685" i="1"/>
  <c r="R697" i="1"/>
  <c r="R709" i="1"/>
  <c r="R720" i="1"/>
  <c r="R732" i="1"/>
  <c r="R744" i="1"/>
  <c r="R756" i="1"/>
  <c r="R768" i="1"/>
  <c r="R779" i="1"/>
  <c r="R791" i="1"/>
  <c r="R803" i="1"/>
  <c r="R815" i="1"/>
  <c r="R827" i="1"/>
  <c r="R838" i="1"/>
  <c r="R843" i="1"/>
  <c r="R849" i="1"/>
  <c r="R855" i="1"/>
  <c r="R861" i="1"/>
  <c r="R867" i="1"/>
  <c r="R873" i="1"/>
  <c r="R879" i="1"/>
  <c r="R885" i="1"/>
  <c r="R891" i="1"/>
  <c r="R897" i="1"/>
  <c r="R903" i="1"/>
  <c r="R908" i="1"/>
  <c r="R914" i="1"/>
  <c r="R920" i="1"/>
  <c r="R926" i="1"/>
  <c r="R932" i="1"/>
  <c r="R938" i="1"/>
  <c r="R944" i="1"/>
  <c r="R950" i="1"/>
  <c r="R956" i="1"/>
  <c r="R962" i="1"/>
  <c r="R968" i="1"/>
  <c r="R973" i="1"/>
  <c r="R979" i="1"/>
  <c r="R985" i="1"/>
  <c r="R991" i="1"/>
  <c r="R997" i="1"/>
  <c r="R1003" i="1"/>
  <c r="R1009" i="1"/>
  <c r="R1015" i="1"/>
  <c r="R1021" i="1"/>
  <c r="R654" i="1"/>
  <c r="R808" i="1"/>
  <c r="R845" i="1"/>
  <c r="R863" i="1"/>
  <c r="R875" i="1"/>
  <c r="R899" i="1"/>
  <c r="R922" i="1"/>
  <c r="R946" i="1"/>
  <c r="R970" i="1"/>
  <c r="R6" i="1"/>
  <c r="R41" i="1"/>
  <c r="R76" i="1"/>
  <c r="R112" i="1"/>
  <c r="R147" i="1"/>
  <c r="R183" i="1"/>
  <c r="R218" i="1"/>
  <c r="R254" i="1"/>
  <c r="R289" i="1"/>
  <c r="R325" i="1"/>
  <c r="R360" i="1"/>
  <c r="R395" i="1"/>
  <c r="R431" i="1"/>
  <c r="R466" i="1"/>
  <c r="R498" i="1"/>
  <c r="R512" i="1"/>
  <c r="R523" i="1"/>
  <c r="R535" i="1"/>
  <c r="R547" i="1"/>
  <c r="R559" i="1"/>
  <c r="R571" i="1"/>
  <c r="R583" i="1"/>
  <c r="R594" i="1"/>
  <c r="R606" i="1"/>
  <c r="R618" i="1"/>
  <c r="R630" i="1"/>
  <c r="R642" i="1"/>
  <c r="R653" i="1"/>
  <c r="R665" i="1"/>
  <c r="R677" i="1"/>
  <c r="R689" i="1"/>
  <c r="R701" i="1"/>
  <c r="R713" i="1"/>
  <c r="R724" i="1"/>
  <c r="R736" i="1"/>
  <c r="R748" i="1"/>
  <c r="R760" i="1"/>
  <c r="R772" i="1"/>
  <c r="R783" i="1"/>
  <c r="R795" i="1"/>
  <c r="R807" i="1"/>
  <c r="R819" i="1"/>
  <c r="R831" i="1"/>
  <c r="R839" i="1"/>
  <c r="R844" i="1"/>
  <c r="R850" i="1"/>
  <c r="R856" i="1"/>
  <c r="R862" i="1"/>
  <c r="R868" i="1"/>
  <c r="R874" i="1"/>
  <c r="R880" i="1"/>
  <c r="R886" i="1"/>
  <c r="R892" i="1"/>
  <c r="R898" i="1"/>
  <c r="R904" i="1"/>
  <c r="R909" i="1"/>
  <c r="R915" i="1"/>
  <c r="R921" i="1"/>
  <c r="R927" i="1"/>
  <c r="R933" i="1"/>
  <c r="R939" i="1"/>
  <c r="R945" i="1"/>
  <c r="R951" i="1"/>
  <c r="R957" i="1"/>
  <c r="R963" i="1"/>
  <c r="R969" i="1"/>
  <c r="R974" i="1"/>
  <c r="R980" i="1"/>
  <c r="R986" i="1"/>
  <c r="R992" i="1"/>
  <c r="R998" i="1"/>
  <c r="R1004" i="1"/>
  <c r="R1010" i="1"/>
  <c r="R1016" i="1"/>
  <c r="R1022" i="1"/>
  <c r="R643" i="1"/>
  <c r="R832" i="1"/>
  <c r="R851" i="1"/>
  <c r="R869" i="1"/>
  <c r="R893" i="1"/>
  <c r="R916" i="1"/>
  <c r="R940" i="1"/>
  <c r="R964" i="1"/>
  <c r="R981" i="1"/>
  <c r="R46" i="1"/>
  <c r="R81" i="1"/>
  <c r="R117" i="1"/>
  <c r="R152" i="1"/>
  <c r="R188" i="1"/>
  <c r="R223" i="1"/>
  <c r="R259" i="1"/>
  <c r="R294" i="1"/>
  <c r="R330" i="1"/>
  <c r="R365" i="1"/>
  <c r="R400" i="1"/>
  <c r="R436" i="1"/>
  <c r="R471" i="1"/>
  <c r="R501" i="1"/>
  <c r="R513" i="1"/>
  <c r="R524" i="1"/>
  <c r="R536" i="1"/>
  <c r="R548" i="1"/>
  <c r="R560" i="1"/>
  <c r="R572" i="1"/>
  <c r="R584" i="1"/>
  <c r="R595" i="1"/>
  <c r="R607" i="1"/>
  <c r="R619" i="1"/>
  <c r="R631" i="1"/>
  <c r="R666" i="1"/>
  <c r="R678" i="1"/>
  <c r="R690" i="1"/>
  <c r="R702" i="1"/>
  <c r="R725" i="1"/>
  <c r="R737" i="1"/>
  <c r="R749" i="1"/>
  <c r="R761" i="1"/>
  <c r="R773" i="1"/>
  <c r="R784" i="1"/>
  <c r="R796" i="1"/>
  <c r="R820" i="1"/>
  <c r="R840" i="1"/>
  <c r="R857" i="1"/>
  <c r="R887" i="1"/>
  <c r="R905" i="1"/>
  <c r="R928" i="1"/>
  <c r="R952" i="1"/>
  <c r="R975" i="1"/>
  <c r="R82" i="1"/>
  <c r="R189" i="1"/>
  <c r="R295" i="1"/>
  <c r="R401" i="1"/>
  <c r="R502" i="1"/>
  <c r="R537" i="1"/>
  <c r="R573" i="1"/>
  <c r="R608" i="1"/>
  <c r="R644" i="1"/>
  <c r="R679" i="1"/>
  <c r="R750" i="1"/>
  <c r="R785" i="1"/>
  <c r="R821" i="1"/>
  <c r="R846" i="1"/>
  <c r="R864" i="1"/>
  <c r="R882" i="1"/>
  <c r="R900" i="1"/>
  <c r="R917" i="1"/>
  <c r="R935" i="1"/>
  <c r="R953" i="1"/>
  <c r="R987" i="1"/>
  <c r="R999" i="1"/>
  <c r="R1011" i="1"/>
  <c r="R1023" i="1"/>
  <c r="R47" i="1"/>
  <c r="R260" i="1"/>
  <c r="R561" i="1"/>
  <c r="R738" i="1"/>
  <c r="R858" i="1"/>
  <c r="R929" i="1"/>
  <c r="R994" i="1"/>
  <c r="R484" i="1"/>
  <c r="R636" i="1"/>
  <c r="R742" i="1"/>
  <c r="R842" i="1"/>
  <c r="R912" i="1"/>
  <c r="R995" i="1"/>
  <c r="R94" i="1"/>
  <c r="R201" i="1"/>
  <c r="R307" i="1"/>
  <c r="R413" i="1"/>
  <c r="R506" i="1"/>
  <c r="R541" i="1"/>
  <c r="R577" i="1"/>
  <c r="R612" i="1"/>
  <c r="R648" i="1"/>
  <c r="R683" i="1"/>
  <c r="R718" i="1"/>
  <c r="R754" i="1"/>
  <c r="R789" i="1"/>
  <c r="R825" i="1"/>
  <c r="R847" i="1"/>
  <c r="R865" i="1"/>
  <c r="R883" i="1"/>
  <c r="R901" i="1"/>
  <c r="R918" i="1"/>
  <c r="R936" i="1"/>
  <c r="R954" i="1"/>
  <c r="R971" i="1"/>
  <c r="R988" i="1"/>
  <c r="R1000" i="1"/>
  <c r="R1012" i="1"/>
  <c r="R1024" i="1"/>
  <c r="R366" i="1"/>
  <c r="R632" i="1"/>
  <c r="R809" i="1"/>
  <c r="R911" i="1"/>
  <c r="R982" i="1"/>
  <c r="R165" i="1"/>
  <c r="R529" i="1"/>
  <c r="R707" i="1"/>
  <c r="R895" i="1"/>
  <c r="R983" i="1"/>
  <c r="R11" i="1"/>
  <c r="R118" i="1"/>
  <c r="R224" i="1"/>
  <c r="R437" i="1"/>
  <c r="R514" i="1"/>
  <c r="R549" i="1"/>
  <c r="R585" i="1"/>
  <c r="R620" i="1"/>
  <c r="R655" i="1"/>
  <c r="R691" i="1"/>
  <c r="R726" i="1"/>
  <c r="R762" i="1"/>
  <c r="R797" i="1"/>
  <c r="R833" i="1"/>
  <c r="R852" i="1"/>
  <c r="R870" i="1"/>
  <c r="R888" i="1"/>
  <c r="R906" i="1"/>
  <c r="R923" i="1"/>
  <c r="R941" i="1"/>
  <c r="R959" i="1"/>
  <c r="R976" i="1"/>
  <c r="R989" i="1"/>
  <c r="R1001" i="1"/>
  <c r="R1013" i="1"/>
  <c r="R1025" i="1"/>
  <c r="R153" i="1"/>
  <c r="R525" i="1"/>
  <c r="R596" i="1"/>
  <c r="R703" i="1"/>
  <c r="R841" i="1"/>
  <c r="R894" i="1"/>
  <c r="R965" i="1"/>
  <c r="R1018" i="1"/>
  <c r="R271" i="1"/>
  <c r="R565" i="1"/>
  <c r="R671" i="1"/>
  <c r="R813" i="1"/>
  <c r="R859" i="1"/>
  <c r="R930" i="1"/>
  <c r="R966" i="1"/>
  <c r="R1007" i="1"/>
  <c r="R23" i="1"/>
  <c r="R130" i="1"/>
  <c r="R236" i="1"/>
  <c r="R342" i="1"/>
  <c r="R449" i="1"/>
  <c r="R518" i="1"/>
  <c r="R553" i="1"/>
  <c r="R588" i="1"/>
  <c r="R624" i="1"/>
  <c r="R659" i="1"/>
  <c r="R695" i="1"/>
  <c r="R730" i="1"/>
  <c r="R766" i="1"/>
  <c r="R801" i="1"/>
  <c r="R836" i="1"/>
  <c r="R853" i="1"/>
  <c r="R871" i="1"/>
  <c r="R889" i="1"/>
  <c r="R924" i="1"/>
  <c r="R942" i="1"/>
  <c r="R960" i="1"/>
  <c r="R977" i="1"/>
  <c r="R993" i="1"/>
  <c r="R1005" i="1"/>
  <c r="R1017" i="1"/>
  <c r="R472" i="1"/>
  <c r="R667" i="1"/>
  <c r="R774" i="1"/>
  <c r="R876" i="1"/>
  <c r="R947" i="1"/>
  <c r="R1006" i="1"/>
  <c r="R59" i="1"/>
  <c r="R378" i="1"/>
  <c r="R600" i="1"/>
  <c r="R778" i="1"/>
  <c r="R877" i="1"/>
  <c r="R948" i="1"/>
  <c r="R1019" i="1"/>
  <c r="AN17" i="4"/>
  <c r="AN33" i="4"/>
  <c r="AN45" i="4"/>
  <c r="AN20" i="4"/>
  <c r="AN4" i="4"/>
  <c r="AN10" i="4"/>
  <c r="AN6" i="4"/>
  <c r="AN51" i="4"/>
  <c r="AN26" i="4"/>
  <c r="AN55" i="4"/>
  <c r="AN3" i="4"/>
  <c r="AN32" i="4"/>
  <c r="AN19" i="4"/>
  <c r="AN54" i="4"/>
  <c r="AN13" i="4"/>
  <c r="AN57" i="4"/>
  <c r="AN44" i="4"/>
  <c r="AN47" i="4"/>
  <c r="AN29" i="4"/>
  <c r="AN37" i="4"/>
  <c r="AN38" i="4"/>
  <c r="AN15" i="4"/>
  <c r="AN5" i="4"/>
  <c r="AN39" i="4" l="1"/>
  <c r="AN36" i="4"/>
  <c r="AN8" i="4"/>
  <c r="AN40" i="4"/>
  <c r="AN43" i="4"/>
  <c r="AN35" i="4"/>
  <c r="AN9" i="4"/>
  <c r="AN58" i="4"/>
  <c r="AN27" i="4"/>
  <c r="AN30" i="4"/>
  <c r="AN34" i="4"/>
  <c r="AN50" i="4"/>
  <c r="AN49" i="4"/>
  <c r="AN24" i="4"/>
  <c r="AN23" i="4"/>
  <c r="AN59" i="4"/>
  <c r="AN53" i="4"/>
  <c r="AN16" i="4"/>
  <c r="AN48" i="4"/>
  <c r="AN56" i="4"/>
  <c r="AN42" i="4"/>
  <c r="AN14" i="4"/>
  <c r="AN62" i="4"/>
  <c r="AN18" i="4"/>
  <c r="AN25" i="4"/>
  <c r="AN60" i="4"/>
  <c r="AN61" i="4"/>
  <c r="T20" i="3"/>
  <c r="U20" i="3" s="1"/>
  <c r="X20" i="3" s="1"/>
  <c r="T73" i="3"/>
  <c r="U73" i="3" s="1"/>
  <c r="X73" i="3" s="1"/>
  <c r="T28" i="3"/>
  <c r="U28" i="3" s="1"/>
  <c r="X28" i="3" s="1"/>
  <c r="T10" i="3"/>
  <c r="U10" i="3" s="1"/>
  <c r="X10" i="3" s="1"/>
  <c r="T63" i="3"/>
  <c r="U63" i="3" s="1"/>
  <c r="X63" i="3" s="1"/>
  <c r="T21" i="3"/>
  <c r="U21" i="3" s="1"/>
  <c r="X21" i="3" s="1"/>
  <c r="T9" i="3"/>
  <c r="U9" i="3" s="1"/>
  <c r="X9" i="3" s="1"/>
  <c r="T70" i="3"/>
  <c r="U70" i="3" s="1"/>
  <c r="X70" i="3" s="1"/>
  <c r="T34" i="3"/>
  <c r="U34" i="3"/>
  <c r="X34" i="3" s="1"/>
  <c r="T65" i="3"/>
  <c r="U65" i="3" s="1"/>
  <c r="X65" i="3" s="1"/>
  <c r="T33" i="3"/>
  <c r="U33" i="3" s="1"/>
  <c r="X33" i="3" s="1"/>
  <c r="T32" i="3"/>
  <c r="U32" i="3" s="1"/>
  <c r="X32" i="3" s="1"/>
  <c r="T72" i="3"/>
  <c r="U72" i="3" s="1"/>
  <c r="X72" i="3" s="1"/>
  <c r="T44" i="3"/>
  <c r="U44" i="3" s="1"/>
  <c r="X44" i="3" s="1"/>
  <c r="T39" i="3"/>
  <c r="U39" i="3" s="1"/>
  <c r="X39" i="3" s="1"/>
  <c r="T30" i="3"/>
  <c r="U30" i="3" s="1"/>
  <c r="X30" i="3" s="1"/>
  <c r="T14" i="3"/>
  <c r="U14" i="3" s="1"/>
  <c r="X14" i="3" s="1"/>
  <c r="T38" i="3"/>
  <c r="U38" i="3" s="1"/>
  <c r="X38" i="3" s="1"/>
  <c r="T2" i="3"/>
  <c r="U2" i="3" s="1"/>
  <c r="X2" i="3" s="1"/>
  <c r="T67" i="3"/>
  <c r="U67" i="3" s="1"/>
  <c r="X67" i="3" s="1"/>
  <c r="T36" i="3"/>
  <c r="U36" i="3" s="1"/>
  <c r="X36" i="3" s="1"/>
  <c r="T4" i="3"/>
  <c r="U4" i="3" s="1"/>
  <c r="X4" i="3" s="1"/>
  <c r="T17" i="3"/>
  <c r="U17" i="3" s="1"/>
  <c r="X17" i="3" s="1"/>
  <c r="T64" i="3"/>
  <c r="U64" i="3"/>
  <c r="X64" i="3" s="1"/>
  <c r="T16" i="3"/>
  <c r="U16" i="3" s="1"/>
  <c r="X16" i="3" s="1"/>
  <c r="T52" i="3"/>
  <c r="U52" i="3" s="1"/>
  <c r="X52" i="3" s="1"/>
  <c r="T41" i="3"/>
  <c r="U41" i="3" s="1"/>
  <c r="X41" i="3" s="1"/>
  <c r="T15" i="3"/>
  <c r="U15" i="3" s="1"/>
  <c r="X15" i="3" s="1"/>
  <c r="T26" i="3"/>
  <c r="U26" i="3" s="1"/>
  <c r="X26" i="3" s="1"/>
  <c r="T46" i="3"/>
  <c r="U46" i="3" s="1"/>
  <c r="X46" i="3" s="1"/>
  <c r="T43" i="3"/>
  <c r="U43" i="3" s="1"/>
  <c r="X43" i="3" s="1"/>
  <c r="T61" i="3"/>
  <c r="U61" i="3" s="1"/>
  <c r="X61" i="3" s="1"/>
  <c r="T37" i="3"/>
  <c r="U37" i="3" s="1"/>
  <c r="X37" i="3" s="1"/>
  <c r="T23" i="3"/>
  <c r="U23" i="3" s="1"/>
  <c r="X23" i="3" s="1"/>
  <c r="T66" i="3"/>
  <c r="U66" i="3" s="1"/>
  <c r="X66" i="3" s="1"/>
  <c r="T68" i="3"/>
  <c r="U68" i="3" s="1"/>
  <c r="X68" i="3" s="1"/>
  <c r="T18" i="3"/>
  <c r="U18" i="3" s="1"/>
  <c r="X18" i="3" s="1"/>
  <c r="T25" i="3"/>
  <c r="U25" i="3" s="1"/>
  <c r="X25" i="3" s="1"/>
  <c r="T62" i="3"/>
  <c r="U62" i="3" s="1"/>
  <c r="X62" i="3" s="1"/>
  <c r="T60" i="3"/>
  <c r="U60" i="3" s="1"/>
  <c r="X60" i="3" s="1"/>
  <c r="T51" i="3"/>
  <c r="U51" i="3" s="1"/>
  <c r="X51" i="3" s="1"/>
  <c r="T57" i="3"/>
  <c r="U57" i="3" s="1"/>
  <c r="X57" i="3" s="1"/>
  <c r="T27" i="3"/>
  <c r="U27" i="3" s="1"/>
  <c r="X27" i="3" s="1"/>
  <c r="T56" i="3"/>
  <c r="U56" i="3" s="1"/>
  <c r="X56" i="3" s="1"/>
  <c r="T8" i="3"/>
  <c r="U8" i="3"/>
  <c r="X8" i="3" s="1"/>
  <c r="T45" i="3"/>
  <c r="U45" i="3" s="1"/>
  <c r="X45" i="3" s="1"/>
  <c r="T35" i="3"/>
  <c r="U35" i="3" s="1"/>
  <c r="X35" i="3" s="1"/>
  <c r="T31" i="3"/>
  <c r="U31" i="3" s="1"/>
  <c r="X31" i="3" s="1"/>
  <c r="T7" i="3"/>
  <c r="U7" i="3" s="1"/>
  <c r="X7" i="3" s="1"/>
  <c r="T55" i="3"/>
  <c r="U55" i="3" s="1"/>
  <c r="X55" i="3" s="1"/>
  <c r="T22" i="3"/>
  <c r="U22" i="3" s="1"/>
  <c r="X22" i="3" s="1"/>
  <c r="T3" i="3"/>
  <c r="U3" i="3" s="1"/>
  <c r="X3" i="3" s="1"/>
  <c r="T50" i="3"/>
  <c r="U50" i="3" s="1"/>
  <c r="X50" i="3" s="1"/>
  <c r="T19" i="3"/>
  <c r="U19" i="3" s="1"/>
  <c r="X19" i="3" s="1"/>
  <c r="T49" i="3"/>
  <c r="U49" i="3" s="1"/>
  <c r="X49" i="3" s="1"/>
  <c r="T29" i="3"/>
  <c r="U29" i="3" s="1"/>
  <c r="X29" i="3" s="1"/>
  <c r="T54" i="3"/>
  <c r="U54" i="3" s="1"/>
  <c r="X54" i="3" s="1"/>
  <c r="T58" i="3"/>
  <c r="U58" i="3" s="1"/>
  <c r="X58" i="3" s="1"/>
  <c r="T40" i="3"/>
  <c r="U40" i="3" s="1"/>
  <c r="X40" i="3" s="1"/>
  <c r="T12" i="3"/>
  <c r="U12" i="3" s="1"/>
  <c r="X12" i="3" s="1"/>
  <c r="T11" i="3"/>
  <c r="U11" i="3" s="1"/>
  <c r="X11" i="3" s="1"/>
  <c r="T24" i="3"/>
  <c r="U24" i="3" s="1"/>
  <c r="X24" i="3" s="1"/>
  <c r="T59" i="3"/>
  <c r="U59" i="3" s="1"/>
  <c r="X59" i="3" s="1"/>
  <c r="T71" i="3"/>
  <c r="U71" i="3" s="1"/>
  <c r="X71" i="3" s="1"/>
  <c r="T5" i="3"/>
  <c r="U5" i="3" s="1"/>
  <c r="X5" i="3" s="1"/>
  <c r="T69" i="3"/>
  <c r="U69" i="3" s="1"/>
  <c r="X69" i="3" s="1"/>
  <c r="T53" i="3"/>
  <c r="U53" i="3" s="1"/>
  <c r="X53" i="3" s="1"/>
  <c r="T13" i="3"/>
  <c r="U13" i="3" s="1"/>
  <c r="X13" i="3" s="1"/>
  <c r="T48" i="3"/>
  <c r="U48" i="3" s="1"/>
  <c r="X48" i="3" s="1"/>
  <c r="T6" i="3"/>
  <c r="U6" i="3" s="1"/>
  <c r="X6" i="3" s="1"/>
  <c r="T42" i="3"/>
  <c r="U42" i="3" s="1"/>
  <c r="X42" i="3" s="1"/>
  <c r="T47" i="3"/>
  <c r="U47" i="3" s="1"/>
  <c r="X47" i="3" s="1"/>
  <c r="U67" i="1"/>
  <c r="V67" i="1" s="1"/>
  <c r="Y67" i="1" s="1"/>
  <c r="U42" i="1"/>
  <c r="V42" i="1" s="1"/>
  <c r="Y42" i="1" s="1"/>
  <c r="U832" i="1"/>
  <c r="V832" i="1" s="1"/>
  <c r="Y832" i="1" s="1"/>
  <c r="U556" i="1"/>
  <c r="V556" i="1" s="1"/>
  <c r="Y556" i="1" s="1"/>
  <c r="U811" i="1"/>
  <c r="V811" i="1" s="1"/>
  <c r="Y811" i="1" s="1"/>
  <c r="U401" i="1"/>
  <c r="V401" i="1" s="1"/>
  <c r="Y401" i="1" s="1"/>
  <c r="U962" i="1"/>
  <c r="V962" i="1" s="1"/>
  <c r="Y962" i="1" s="1"/>
  <c r="U533" i="1"/>
  <c r="V533" i="1" s="1"/>
  <c r="Y533" i="1" s="1"/>
  <c r="U25" i="1"/>
  <c r="V25" i="1" s="1"/>
  <c r="Y25" i="1" s="1"/>
  <c r="U790" i="1"/>
  <c r="V790" i="1" s="1"/>
  <c r="Y790" i="1" s="1"/>
  <c r="U1008" i="1"/>
  <c r="V1008" i="1" s="1"/>
  <c r="Y1008" i="1" s="1"/>
  <c r="U366" i="1"/>
  <c r="V366" i="1" s="1"/>
  <c r="Y366" i="1" s="1"/>
  <c r="U974" i="1"/>
  <c r="V974" i="1" s="1"/>
  <c r="Y974" i="1" s="1"/>
  <c r="U590" i="1"/>
  <c r="V590" i="1" s="1"/>
  <c r="Y590" i="1" s="1"/>
  <c r="U702" i="1"/>
  <c r="V702" i="1" s="1"/>
  <c r="Y702" i="1" s="1"/>
  <c r="U112" i="1"/>
  <c r="V112" i="1" s="1"/>
  <c r="Y112" i="1" s="1"/>
  <c r="U796" i="1"/>
  <c r="V796" i="1" s="1"/>
  <c r="Y796" i="1" s="1"/>
  <c r="U808" i="1"/>
  <c r="V808" i="1" s="1"/>
  <c r="Y808" i="1" s="1"/>
  <c r="U838" i="1"/>
  <c r="V838" i="1" s="1"/>
  <c r="Y838" i="1" s="1"/>
  <c r="U271" i="1"/>
  <c r="V271" i="1" s="1"/>
  <c r="Y271" i="1" s="1"/>
  <c r="U970" i="1"/>
  <c r="V970" i="1" s="1"/>
  <c r="Y970" i="1" s="1"/>
  <c r="U738" i="1"/>
  <c r="V738" i="1" s="1"/>
  <c r="Y738" i="1" s="1"/>
  <c r="U192" i="1"/>
  <c r="V192" i="1" s="1"/>
  <c r="Y192" i="1" s="1"/>
  <c r="U1017" i="1"/>
  <c r="V1017" i="1" s="1"/>
  <c r="Y1017" i="1" s="1"/>
  <c r="U888" i="1"/>
  <c r="V888" i="1" s="1"/>
  <c r="Y888" i="1" s="1"/>
  <c r="U330" i="1"/>
  <c r="V330" i="1" s="1"/>
  <c r="Y330" i="1" s="1"/>
  <c r="U873" i="1"/>
  <c r="V873" i="1" s="1"/>
  <c r="Y873" i="1" s="1"/>
  <c r="U375" i="1"/>
  <c r="V375" i="1" s="1"/>
  <c r="Y375" i="1" s="1"/>
  <c r="U114" i="1"/>
  <c r="V114" i="1" s="1"/>
  <c r="Y114" i="1" s="1"/>
  <c r="U902" i="1"/>
  <c r="V902" i="1" s="1"/>
  <c r="Y902" i="1" s="1"/>
  <c r="U182" i="1"/>
  <c r="V182" i="1" s="1"/>
  <c r="Y182" i="1" s="1"/>
  <c r="U645" i="1"/>
  <c r="V645" i="1" s="1"/>
  <c r="Y645" i="1" s="1"/>
  <c r="U57" i="1"/>
  <c r="V57" i="1" s="1"/>
  <c r="Y57" i="1" s="1"/>
  <c r="U297" i="1"/>
  <c r="V297" i="1" s="1"/>
  <c r="Y297" i="1" s="1"/>
  <c r="U30" i="1"/>
  <c r="V30" i="1" s="1"/>
  <c r="Y30" i="1" s="1"/>
  <c r="U455" i="1"/>
  <c r="V455" i="1" s="1"/>
  <c r="Y455" i="1" s="1"/>
  <c r="U623" i="1"/>
  <c r="V623" i="1" s="1"/>
  <c r="Y623" i="1" s="1"/>
  <c r="U124" i="1"/>
  <c r="V124" i="1" s="1"/>
  <c r="Y124" i="1" s="1"/>
  <c r="U287" i="1"/>
  <c r="V287" i="1" s="1"/>
  <c r="Y287" i="1" s="1"/>
  <c r="U32" i="1"/>
  <c r="V32" i="1" s="1"/>
  <c r="Y32" i="1" s="1"/>
  <c r="U261" i="1"/>
  <c r="V261" i="1" s="1"/>
  <c r="Y261" i="1" s="1"/>
  <c r="U418" i="1"/>
  <c r="V418" i="1" s="1"/>
  <c r="Y418" i="1" s="1"/>
  <c r="U431" i="1"/>
  <c r="V431" i="1" s="1"/>
  <c r="Y431" i="1" s="1"/>
  <c r="U89" i="1"/>
  <c r="V89" i="1" s="1"/>
  <c r="Y89" i="1" s="1"/>
  <c r="U939" i="1"/>
  <c r="V939" i="1" s="1"/>
  <c r="Y939" i="1" s="1"/>
  <c r="U961" i="1"/>
  <c r="V961" i="1" s="1"/>
  <c r="Y961" i="1" s="1"/>
  <c r="U75" i="1"/>
  <c r="V75" i="1" s="1"/>
  <c r="Y75" i="1" s="1"/>
  <c r="U352" i="1"/>
  <c r="V352" i="1" s="1"/>
  <c r="Y352" i="1" s="1"/>
  <c r="U467" i="1"/>
  <c r="V467" i="1" s="1"/>
  <c r="Y467" i="1" s="1"/>
  <c r="U508" i="1"/>
  <c r="V508" i="1" s="1"/>
  <c r="Y508" i="1" s="1"/>
  <c r="U635" i="1"/>
  <c r="V635" i="1" s="1"/>
  <c r="Y635" i="1" s="1"/>
  <c r="U159" i="1"/>
  <c r="V159" i="1" s="1"/>
  <c r="Y159" i="1" s="1"/>
  <c r="U917" i="1"/>
  <c r="V917" i="1" s="1"/>
  <c r="Y917" i="1" s="1"/>
  <c r="U918" i="1"/>
  <c r="V918" i="1" s="1"/>
  <c r="Y918" i="1" s="1"/>
  <c r="U927" i="1"/>
  <c r="V927" i="1" s="1"/>
  <c r="Y927" i="1" s="1"/>
  <c r="U490" i="1"/>
  <c r="V490" i="1" s="1"/>
  <c r="Y490" i="1" s="1"/>
  <c r="U584" i="1"/>
  <c r="V584" i="1" s="1"/>
  <c r="Y584" i="1" s="1"/>
  <c r="U600" i="1"/>
  <c r="V600" i="1" s="1"/>
  <c r="Y600" i="1" s="1"/>
  <c r="U690" i="1"/>
  <c r="V690" i="1" s="1"/>
  <c r="Y690" i="1" s="1"/>
  <c r="U985" i="1"/>
  <c r="V985" i="1" s="1"/>
  <c r="Y985" i="1" s="1"/>
  <c r="U858" i="1"/>
  <c r="V858" i="1" s="1"/>
  <c r="Y858" i="1" s="1"/>
  <c r="U935" i="1"/>
  <c r="V935" i="1" s="1"/>
  <c r="Y935" i="1" s="1"/>
  <c r="U643" i="1"/>
  <c r="V643" i="1" s="1"/>
  <c r="Y643" i="1" s="1"/>
  <c r="U632" i="1"/>
  <c r="V632" i="1" s="1"/>
  <c r="Y632" i="1" s="1"/>
  <c r="U519" i="1"/>
  <c r="V519" i="1" s="1"/>
  <c r="Y519" i="1" s="1"/>
  <c r="U830" i="1"/>
  <c r="V830" i="1" s="1"/>
  <c r="Y830" i="1" s="1"/>
  <c r="U447" i="1"/>
  <c r="V447" i="1" s="1"/>
  <c r="Y447" i="1" s="1"/>
  <c r="U301" i="1"/>
  <c r="V301" i="1" s="1"/>
  <c r="Y301" i="1" s="1"/>
  <c r="U606" i="1"/>
  <c r="V606" i="1" s="1"/>
  <c r="Y606" i="1" s="1"/>
  <c r="U573" i="1"/>
  <c r="V573" i="1" s="1"/>
  <c r="Y573" i="1" s="1"/>
  <c r="U399" i="1"/>
  <c r="V399" i="1" s="1"/>
  <c r="Y399" i="1" s="1"/>
  <c r="U953" i="1"/>
  <c r="V953" i="1" s="1"/>
  <c r="Y953" i="1" s="1"/>
  <c r="U239" i="1"/>
  <c r="V239" i="1" s="1"/>
  <c r="Y239" i="1" s="1"/>
  <c r="U730" i="1"/>
  <c r="V730" i="1" s="1"/>
  <c r="Y730" i="1" s="1"/>
  <c r="U877" i="1"/>
  <c r="V877" i="1" s="1"/>
  <c r="Y877" i="1" s="1"/>
  <c r="U701" i="1"/>
  <c r="V701" i="1" s="1"/>
  <c r="Y701" i="1" s="1"/>
  <c r="U494" i="1"/>
  <c r="V494" i="1" s="1"/>
  <c r="Y494" i="1" s="1"/>
  <c r="U677" i="1"/>
  <c r="V677" i="1" s="1"/>
  <c r="Y677" i="1" s="1"/>
  <c r="U771" i="1"/>
  <c r="V771" i="1" s="1"/>
  <c r="Y771" i="1" s="1"/>
  <c r="U408" i="1"/>
  <c r="V408" i="1" s="1"/>
  <c r="Y408" i="1" s="1"/>
  <c r="U495" i="1"/>
  <c r="V495" i="1" s="1"/>
  <c r="Y495" i="1" s="1"/>
  <c r="U11" i="1"/>
  <c r="V11" i="1" s="1"/>
  <c r="Y11" i="1" s="1"/>
  <c r="U782" i="1"/>
  <c r="V782" i="1" s="1"/>
  <c r="Y782" i="1" s="1"/>
  <c r="U696" i="1"/>
  <c r="V696" i="1" s="1"/>
  <c r="Y696" i="1" s="1"/>
  <c r="U840" i="1"/>
  <c r="V840" i="1" s="1"/>
  <c r="Y840" i="1" s="1"/>
  <c r="U648" i="1"/>
  <c r="V648" i="1" s="1"/>
  <c r="Y648" i="1" s="1"/>
  <c r="U815" i="1"/>
  <c r="V815" i="1" s="1"/>
  <c r="Y815" i="1" s="1"/>
  <c r="U744" i="1"/>
  <c r="V744" i="1" s="1"/>
  <c r="Y744" i="1" s="1"/>
  <c r="U1006" i="1"/>
  <c r="V1006" i="1" s="1"/>
  <c r="Y1006" i="1" s="1"/>
  <c r="U97" i="1"/>
  <c r="V97" i="1" s="1"/>
  <c r="Y97" i="1" s="1"/>
  <c r="U947" i="1"/>
  <c r="V947" i="1" s="1"/>
  <c r="Y947" i="1" s="1"/>
  <c r="U602" i="1"/>
  <c r="V602" i="1" s="1"/>
  <c r="Y602" i="1" s="1"/>
  <c r="U189" i="1"/>
  <c r="V189" i="1" s="1"/>
  <c r="Y189" i="1" s="1"/>
  <c r="U883" i="1"/>
  <c r="V883" i="1" s="1"/>
  <c r="Y883" i="1" s="1"/>
  <c r="U766" i="1"/>
  <c r="V766" i="1" s="1"/>
  <c r="Y766" i="1" s="1"/>
  <c r="U252" i="1"/>
  <c r="V252" i="1" s="1"/>
  <c r="Y252" i="1" s="1"/>
  <c r="U522" i="1"/>
  <c r="V522" i="1" s="1"/>
  <c r="Y522" i="1" s="1"/>
  <c r="U845" i="1"/>
  <c r="V845" i="1" s="1"/>
  <c r="Y845" i="1" s="1"/>
  <c r="U410" i="1"/>
  <c r="V410" i="1" s="1"/>
  <c r="Y410" i="1" s="1"/>
  <c r="U887" i="1"/>
  <c r="V887" i="1" s="1"/>
  <c r="Y887" i="1" s="1"/>
  <c r="U460" i="1"/>
  <c r="V460" i="1" s="1"/>
  <c r="Y460" i="1" s="1"/>
  <c r="U764" i="1"/>
  <c r="V764" i="1" s="1"/>
  <c r="Y764" i="1" s="1"/>
  <c r="U863" i="1"/>
  <c r="V863" i="1" s="1"/>
  <c r="Y863" i="1" s="1"/>
  <c r="U868" i="1"/>
  <c r="V868" i="1" s="1"/>
  <c r="Y868" i="1" s="1"/>
  <c r="U46" i="1"/>
  <c r="V46" i="1" s="1"/>
  <c r="Y46" i="1" s="1"/>
  <c r="U682" i="1"/>
  <c r="V682" i="1" s="1"/>
  <c r="Y682" i="1" s="1"/>
  <c r="U596" i="1"/>
  <c r="V596" i="1" s="1"/>
  <c r="Y596" i="1" s="1"/>
  <c r="U691" i="1"/>
  <c r="V691" i="1" s="1"/>
  <c r="Y691" i="1" s="1"/>
  <c r="U413" i="1"/>
  <c r="V413" i="1" s="1"/>
  <c r="Y413" i="1" s="1"/>
  <c r="U204" i="1"/>
  <c r="V204" i="1" s="1"/>
  <c r="Y204" i="1" s="1"/>
  <c r="U445" i="1"/>
  <c r="V445" i="1" s="1"/>
  <c r="Y445" i="1" s="1"/>
  <c r="U131" i="1"/>
  <c r="V131" i="1" s="1"/>
  <c r="Y131" i="1" s="1"/>
  <c r="U723" i="1"/>
  <c r="V723" i="1" s="1"/>
  <c r="Y723" i="1" s="1"/>
  <c r="U425" i="1"/>
  <c r="V425" i="1" s="1"/>
  <c r="Y425" i="1" s="1"/>
  <c r="U388" i="1"/>
  <c r="V388" i="1" s="1"/>
  <c r="Y388" i="1" s="1"/>
  <c r="U133" i="1"/>
  <c r="V133" i="1" s="1"/>
  <c r="Y133" i="1" s="1"/>
  <c r="U361" i="1"/>
  <c r="V361" i="1" s="1"/>
  <c r="Y361" i="1" s="1"/>
  <c r="U991" i="1"/>
  <c r="V991" i="1" s="1"/>
  <c r="Y991" i="1" s="1"/>
  <c r="U578" i="1"/>
  <c r="V578" i="1" s="1"/>
  <c r="Y578" i="1" s="1"/>
  <c r="U705" i="1"/>
  <c r="V705" i="1" s="1"/>
  <c r="Y705" i="1" s="1"/>
  <c r="U353" i="1"/>
  <c r="V353" i="1" s="1"/>
  <c r="Y353" i="1" s="1"/>
  <c r="U363" i="1"/>
  <c r="V363" i="1" s="1"/>
  <c r="Y363" i="1" s="1"/>
  <c r="U102" i="1"/>
  <c r="V102" i="1" s="1"/>
  <c r="Y102" i="1" s="1"/>
  <c r="U984" i="1"/>
  <c r="V984" i="1" s="1"/>
  <c r="Y984" i="1" s="1"/>
  <c r="U430" i="1"/>
  <c r="V430" i="1" s="1"/>
  <c r="Y430" i="1" s="1"/>
  <c r="U727" i="1"/>
  <c r="V727" i="1" s="1"/>
  <c r="Y727" i="1" s="1"/>
  <c r="U139" i="1"/>
  <c r="V139" i="1" s="1"/>
  <c r="Y139" i="1" s="1"/>
  <c r="U380" i="1"/>
  <c r="V380" i="1" s="1"/>
  <c r="Y380" i="1" s="1"/>
  <c r="U113" i="1"/>
  <c r="V113" i="1" s="1"/>
  <c r="Y113" i="1" s="1"/>
  <c r="U706" i="1"/>
  <c r="V706" i="1" s="1"/>
  <c r="Y706" i="1" s="1"/>
  <c r="U372" i="1"/>
  <c r="V372" i="1" s="1"/>
  <c r="Y372" i="1" s="1"/>
  <c r="U370" i="1"/>
  <c r="V370" i="1" s="1"/>
  <c r="Y370" i="1" s="1"/>
  <c r="U986" i="1"/>
  <c r="V986" i="1" s="1"/>
  <c r="Y986" i="1" s="1"/>
  <c r="U619" i="1"/>
  <c r="V619" i="1" s="1"/>
  <c r="Y619" i="1" s="1"/>
  <c r="U954" i="1"/>
  <c r="V954" i="1" s="1"/>
  <c r="Y954" i="1" s="1"/>
  <c r="U867" i="1"/>
  <c r="V867" i="1" s="1"/>
  <c r="Y867" i="1" s="1"/>
  <c r="U735" i="1"/>
  <c r="V735" i="1" s="1"/>
  <c r="Y735" i="1" s="1"/>
  <c r="U35" i="1"/>
  <c r="V35" i="1" s="1"/>
  <c r="Y35" i="1" s="1"/>
  <c r="U50" i="1"/>
  <c r="V50" i="1" s="1"/>
  <c r="Y50" i="1" s="1"/>
  <c r="U748" i="1"/>
  <c r="V748" i="1" s="1"/>
  <c r="Y748" i="1" s="1"/>
  <c r="U601" i="1"/>
  <c r="V601" i="1" s="1"/>
  <c r="Y601" i="1" s="1"/>
  <c r="U716" i="1"/>
  <c r="V716" i="1" s="1"/>
  <c r="Y716" i="1" s="1"/>
  <c r="U389" i="1"/>
  <c r="V389" i="1" s="1"/>
  <c r="Y389" i="1" s="1"/>
  <c r="U813" i="1"/>
  <c r="V813" i="1" s="1"/>
  <c r="Y813" i="1" s="1"/>
  <c r="U725" i="1"/>
  <c r="V725" i="1" s="1"/>
  <c r="Y725" i="1" s="1"/>
  <c r="U997" i="1"/>
  <c r="V997" i="1" s="1"/>
  <c r="Y997" i="1" s="1"/>
  <c r="U994" i="1"/>
  <c r="V994" i="1" s="1"/>
  <c r="Y994" i="1" s="1"/>
  <c r="U983" i="1"/>
  <c r="V983" i="1" s="1"/>
  <c r="Y983" i="1" s="1"/>
  <c r="U94" i="1"/>
  <c r="V94" i="1" s="1"/>
  <c r="Y94" i="1" s="1"/>
  <c r="U807" i="1"/>
  <c r="V807" i="1" s="1"/>
  <c r="Y807" i="1" s="1"/>
  <c r="U981" i="1"/>
  <c r="V981" i="1" s="1"/>
  <c r="Y981" i="1" s="1"/>
  <c r="U512" i="1"/>
  <c r="V512" i="1" s="1"/>
  <c r="Y512" i="1" s="1"/>
  <c r="U514" i="1"/>
  <c r="V514" i="1" s="1"/>
  <c r="Y514" i="1" s="1"/>
  <c r="U952" i="1"/>
  <c r="V952" i="1" s="1"/>
  <c r="Y952" i="1" s="1"/>
  <c r="U224" i="1"/>
  <c r="V224" i="1" s="1"/>
  <c r="Y224" i="1" s="1"/>
  <c r="U305" i="1"/>
  <c r="V305" i="1" s="1"/>
  <c r="Y305" i="1" s="1"/>
  <c r="U259" i="1"/>
  <c r="V259" i="1" s="1"/>
  <c r="Y259" i="1" s="1"/>
  <c r="U977" i="1"/>
  <c r="V977" i="1" s="1"/>
  <c r="Y977" i="1" s="1"/>
  <c r="U785" i="1"/>
  <c r="V785" i="1" s="1"/>
  <c r="Y785" i="1" s="1"/>
  <c r="U466" i="1"/>
  <c r="V466" i="1" s="1"/>
  <c r="Y466" i="1" s="1"/>
  <c r="U157" i="1"/>
  <c r="V157" i="1" s="1"/>
  <c r="Y157" i="1" s="1"/>
  <c r="U397" i="1"/>
  <c r="V397" i="1" s="1"/>
  <c r="Y397" i="1" s="1"/>
  <c r="U894" i="1"/>
  <c r="V894" i="1" s="1"/>
  <c r="Y894" i="1" s="1"/>
  <c r="U76" i="1"/>
  <c r="V76" i="1" s="1"/>
  <c r="Y76" i="1" s="1"/>
  <c r="U915" i="1"/>
  <c r="V915" i="1" s="1"/>
  <c r="Y915" i="1" s="1"/>
  <c r="U846" i="1"/>
  <c r="V846" i="1" s="1"/>
  <c r="Y846" i="1" s="1"/>
  <c r="U1019" i="1"/>
  <c r="V1019" i="1" s="1"/>
  <c r="Y1019" i="1" s="1"/>
  <c r="U492" i="1"/>
  <c r="V492" i="1" s="1"/>
  <c r="Y492" i="1" s="1"/>
  <c r="U435" i="1"/>
  <c r="V435" i="1" s="1"/>
  <c r="Y435" i="1" s="1"/>
  <c r="U672" i="1"/>
  <c r="V672" i="1" s="1"/>
  <c r="Y672" i="1" s="1"/>
  <c r="U149" i="1"/>
  <c r="V149" i="1" s="1"/>
  <c r="Y149" i="1" s="1"/>
  <c r="U620" i="1"/>
  <c r="V620" i="1" s="1"/>
  <c r="Y620" i="1" s="1"/>
  <c r="U144" i="1"/>
  <c r="V144" i="1" s="1"/>
  <c r="Y144" i="1" s="1"/>
  <c r="U509" i="1"/>
  <c r="V509" i="1" s="1"/>
  <c r="Y509" i="1" s="1"/>
  <c r="U201" i="1"/>
  <c r="V201" i="1" s="1"/>
  <c r="Y201" i="1" s="1"/>
  <c r="U47" i="1"/>
  <c r="V47" i="1" s="1"/>
  <c r="Y47" i="1" s="1"/>
  <c r="U655" i="1"/>
  <c r="V655" i="1" s="1"/>
  <c r="Y655" i="1" s="1"/>
  <c r="U328" i="1"/>
  <c r="V328" i="1" s="1"/>
  <c r="Y328" i="1" s="1"/>
  <c r="U19" i="1"/>
  <c r="V19" i="1" s="1"/>
  <c r="Y19" i="1" s="1"/>
  <c r="U854" i="1"/>
  <c r="V854" i="1" s="1"/>
  <c r="Y854" i="1" s="1"/>
  <c r="U40" i="1"/>
  <c r="V40" i="1" s="1"/>
  <c r="Y40" i="1" s="1"/>
  <c r="U597" i="1"/>
  <c r="V597" i="1" s="1"/>
  <c r="Y597" i="1" s="1"/>
  <c r="U10" i="1"/>
  <c r="V10" i="1" s="1"/>
  <c r="Y10" i="1" s="1"/>
  <c r="U250" i="1"/>
  <c r="V250" i="1" s="1"/>
  <c r="Y250" i="1" s="1"/>
  <c r="U874" i="1"/>
  <c r="V874" i="1" s="1"/>
  <c r="Y874" i="1" s="1"/>
  <c r="U171" i="1"/>
  <c r="V171" i="1" s="1"/>
  <c r="Y171" i="1" s="1"/>
  <c r="U576" i="1"/>
  <c r="V576" i="1" s="1"/>
  <c r="Y576" i="1" s="1"/>
  <c r="U828" i="1"/>
  <c r="V828" i="1" s="1"/>
  <c r="Y828" i="1" s="1"/>
  <c r="U240" i="1"/>
  <c r="V240" i="1" s="1"/>
  <c r="Y240" i="1" s="1"/>
  <c r="U480" i="1"/>
  <c r="V480" i="1" s="1"/>
  <c r="Y480" i="1" s="1"/>
  <c r="U213" i="1"/>
  <c r="V213" i="1" s="1"/>
  <c r="Y213" i="1" s="1"/>
  <c r="U135" i="1"/>
  <c r="V135" i="1" s="1"/>
  <c r="Y135" i="1" s="1"/>
  <c r="U604" i="1"/>
  <c r="V604" i="1" s="1"/>
  <c r="Y604" i="1" s="1"/>
  <c r="U52" i="1"/>
  <c r="V52" i="1" s="1"/>
  <c r="Y52" i="1" s="1"/>
  <c r="U263" i="1"/>
  <c r="V263" i="1" s="1"/>
  <c r="Y263" i="1" s="1"/>
  <c r="U491" i="1"/>
  <c r="V491" i="1" s="1"/>
  <c r="Y491" i="1" s="1"/>
  <c r="U837" i="1"/>
  <c r="V837" i="1" s="1"/>
  <c r="Y837" i="1" s="1"/>
  <c r="U835" i="1"/>
  <c r="V835" i="1" s="1"/>
  <c r="Y835" i="1" s="1"/>
  <c r="U580" i="1"/>
  <c r="V580" i="1" s="1"/>
  <c r="Y580" i="1" s="1"/>
  <c r="U493" i="1"/>
  <c r="V493" i="1" s="1"/>
  <c r="Y493" i="1" s="1"/>
  <c r="U231" i="1"/>
  <c r="V231" i="1" s="1"/>
  <c r="Y231" i="1" s="1"/>
  <c r="U518" i="1"/>
  <c r="V518" i="1" s="1"/>
  <c r="Y518" i="1" s="1"/>
  <c r="U844" i="1"/>
  <c r="V844" i="1" s="1"/>
  <c r="Y844" i="1" s="1"/>
  <c r="U913" i="1"/>
  <c r="V913" i="1" s="1"/>
  <c r="Y913" i="1" s="1"/>
  <c r="U817" i="1"/>
  <c r="V817" i="1" s="1"/>
  <c r="Y817" i="1" s="1"/>
  <c r="U258" i="1"/>
  <c r="V258" i="1" s="1"/>
  <c r="Y258" i="1" s="1"/>
  <c r="U420" i="1"/>
  <c r="V420" i="1" s="1"/>
  <c r="Y420" i="1" s="1"/>
  <c r="U242" i="1"/>
  <c r="V242" i="1" s="1"/>
  <c r="Y242" i="1" s="1"/>
  <c r="U587" i="1"/>
  <c r="V587" i="1" s="1"/>
  <c r="Y587" i="1" s="1"/>
  <c r="U17" i="1"/>
  <c r="V17" i="1" s="1"/>
  <c r="Y17" i="1" s="1"/>
  <c r="U607" i="1"/>
  <c r="V607" i="1" s="1"/>
  <c r="Y607" i="1" s="1"/>
  <c r="U718" i="1"/>
  <c r="V718" i="1" s="1"/>
  <c r="Y718" i="1" s="1"/>
  <c r="U880" i="1"/>
  <c r="V880" i="1" s="1"/>
  <c r="Y880" i="1" s="1"/>
  <c r="U942" i="1"/>
  <c r="V942" i="1" s="1"/>
  <c r="Y942" i="1" s="1"/>
  <c r="U471" i="1"/>
  <c r="V471" i="1" s="1"/>
  <c r="Y471" i="1" s="1"/>
  <c r="U378" i="1"/>
  <c r="V378" i="1" s="1"/>
  <c r="Y378" i="1" s="1"/>
  <c r="U572" i="1"/>
  <c r="V572" i="1" s="1"/>
  <c r="Y572" i="1" s="1"/>
  <c r="U938" i="1"/>
  <c r="V938" i="1" s="1"/>
  <c r="Y938" i="1" s="1"/>
  <c r="U678" i="1"/>
  <c r="V678" i="1" s="1"/>
  <c r="Y678" i="1" s="1"/>
  <c r="U650" i="1"/>
  <c r="V650" i="1" s="1"/>
  <c r="Y650" i="1" s="1"/>
  <c r="U726" i="1"/>
  <c r="V726" i="1" s="1"/>
  <c r="Y726" i="1" s="1"/>
  <c r="U993" i="1"/>
  <c r="V993" i="1" s="1"/>
  <c r="Y993" i="1" s="1"/>
  <c r="U177" i="1"/>
  <c r="V177" i="1" s="1"/>
  <c r="Y177" i="1" s="1"/>
  <c r="U3" i="1"/>
  <c r="V3" i="1" s="1"/>
  <c r="Y3" i="1" s="1"/>
  <c r="U565" i="1"/>
  <c r="V565" i="1" s="1"/>
  <c r="Y565" i="1" s="1"/>
  <c r="U118" i="1"/>
  <c r="V118" i="1" s="1"/>
  <c r="Y118" i="1" s="1"/>
  <c r="U851" i="1"/>
  <c r="V851" i="1" s="1"/>
  <c r="Y851" i="1" s="1"/>
  <c r="U720" i="1"/>
  <c r="V720" i="1" s="1"/>
  <c r="Y720" i="1" s="1"/>
  <c r="U280" i="1"/>
  <c r="V280" i="1" s="1"/>
  <c r="Y280" i="1" s="1"/>
  <c r="U217" i="1"/>
  <c r="V217" i="1" s="1"/>
  <c r="Y217" i="1" s="1"/>
  <c r="U906" i="1"/>
  <c r="V906" i="1" s="1"/>
  <c r="Y906" i="1" s="1"/>
  <c r="U752" i="1"/>
  <c r="V752" i="1" s="1"/>
  <c r="Y752" i="1" s="1"/>
  <c r="U342" i="1"/>
  <c r="V342" i="1" s="1"/>
  <c r="Y342" i="1" s="1"/>
  <c r="U283" i="1"/>
  <c r="V283" i="1" s="1"/>
  <c r="Y283" i="1" s="1"/>
  <c r="U944" i="1"/>
  <c r="V944" i="1" s="1"/>
  <c r="Y944" i="1" s="1"/>
  <c r="U780" i="1"/>
  <c r="V780" i="1" s="1"/>
  <c r="Y780" i="1" s="1"/>
  <c r="U193" i="1"/>
  <c r="V193" i="1" s="1"/>
  <c r="Y193" i="1" s="1"/>
  <c r="U433" i="1"/>
  <c r="V433" i="1" s="1"/>
  <c r="Y433" i="1" s="1"/>
  <c r="U948" i="1"/>
  <c r="V948" i="1" s="1"/>
  <c r="Y948" i="1" s="1"/>
  <c r="U260" i="1"/>
  <c r="V260" i="1" s="1"/>
  <c r="Y260" i="1" s="1"/>
  <c r="U665" i="1"/>
  <c r="V665" i="1" s="1"/>
  <c r="Y665" i="1" s="1"/>
  <c r="U866" i="1"/>
  <c r="V866" i="1" s="1"/>
  <c r="Y866" i="1" s="1"/>
  <c r="U770" i="1"/>
  <c r="V770" i="1" s="1"/>
  <c r="Y770" i="1" s="1"/>
  <c r="U163" i="1"/>
  <c r="V163" i="1" s="1"/>
  <c r="Y163" i="1" s="1"/>
  <c r="U326" i="1"/>
  <c r="V326" i="1" s="1"/>
  <c r="Y326" i="1" s="1"/>
  <c r="U934" i="1"/>
  <c r="V934" i="1" s="1"/>
  <c r="Y934" i="1" s="1"/>
  <c r="U540" i="1"/>
  <c r="V540" i="1" s="1"/>
  <c r="Y540" i="1" s="1"/>
  <c r="U792" i="1"/>
  <c r="V792" i="1" s="1"/>
  <c r="Y792" i="1" s="1"/>
  <c r="U886" i="1"/>
  <c r="V886" i="1" s="1"/>
  <c r="Y886" i="1" s="1"/>
  <c r="U307" i="1"/>
  <c r="V307" i="1" s="1"/>
  <c r="Y307" i="1" s="1"/>
  <c r="U831" i="1"/>
  <c r="V831" i="1" s="1"/>
  <c r="Y831" i="1" s="1"/>
  <c r="U585" i="1"/>
  <c r="V585" i="1" s="1"/>
  <c r="Y585" i="1" s="1"/>
  <c r="U188" i="1"/>
  <c r="V188" i="1" s="1"/>
  <c r="Y188" i="1" s="1"/>
  <c r="U130" i="1"/>
  <c r="V130" i="1" s="1"/>
  <c r="Y130" i="1" s="1"/>
  <c r="U436" i="1"/>
  <c r="V436" i="1" s="1"/>
  <c r="Y436" i="1" s="1"/>
  <c r="U891" i="1"/>
  <c r="V891" i="1" s="1"/>
  <c r="Y891" i="1" s="1"/>
  <c r="U117" i="1"/>
  <c r="V117" i="1" s="1"/>
  <c r="Y117" i="1" s="1"/>
  <c r="U555" i="1"/>
  <c r="V555" i="1" s="1"/>
  <c r="Y555" i="1" s="1"/>
  <c r="U165" i="1"/>
  <c r="V165" i="1" s="1"/>
  <c r="Y165" i="1" s="1"/>
  <c r="U853" i="1"/>
  <c r="V853" i="1" s="1"/>
  <c r="Y853" i="1" s="1"/>
  <c r="U798" i="1"/>
  <c r="V798" i="1" s="1"/>
  <c r="Y798" i="1" s="1"/>
  <c r="U403" i="1"/>
  <c r="V403" i="1" s="1"/>
  <c r="Y403" i="1" s="1"/>
  <c r="U437" i="1"/>
  <c r="V437" i="1" s="1"/>
  <c r="Y437" i="1" s="1"/>
  <c r="U911" i="1"/>
  <c r="V911" i="1" s="1"/>
  <c r="Y911" i="1" s="1"/>
  <c r="U992" i="1"/>
  <c r="V992" i="1" s="1"/>
  <c r="Y992" i="1" s="1"/>
  <c r="U626" i="1"/>
  <c r="V626" i="1" s="1"/>
  <c r="Y626" i="1" s="1"/>
  <c r="U233" i="1"/>
  <c r="V233" i="1" s="1"/>
  <c r="Y233" i="1" s="1"/>
  <c r="U414" i="1"/>
  <c r="V414" i="1" s="1"/>
  <c r="Y414" i="1" s="1"/>
  <c r="U684" i="1"/>
  <c r="V684" i="1" s="1"/>
  <c r="Y684" i="1" s="1"/>
  <c r="U758" i="1"/>
  <c r="V758" i="1" s="1"/>
  <c r="Y758" i="1" s="1"/>
  <c r="U503" i="1"/>
  <c r="V503" i="1" s="1"/>
  <c r="Y503" i="1" s="1"/>
  <c r="U416" i="1"/>
  <c r="V416" i="1" s="1"/>
  <c r="Y416" i="1" s="1"/>
  <c r="U155" i="1"/>
  <c r="V155" i="1" s="1"/>
  <c r="Y155" i="1" s="1"/>
  <c r="U724" i="1"/>
  <c r="V724" i="1" s="1"/>
  <c r="Y724" i="1" s="1"/>
  <c r="U990" i="1"/>
  <c r="V990" i="1" s="1"/>
  <c r="Y990" i="1" s="1"/>
  <c r="U448" i="1"/>
  <c r="V448" i="1" s="1"/>
  <c r="Y448" i="1" s="1"/>
  <c r="U733" i="1"/>
  <c r="V733" i="1" s="1"/>
  <c r="Y733" i="1" s="1"/>
  <c r="U145" i="1"/>
  <c r="V145" i="1" s="1"/>
  <c r="Y145" i="1" s="1"/>
  <c r="U386" i="1"/>
  <c r="V386" i="1" s="1"/>
  <c r="Y386" i="1" s="1"/>
  <c r="U119" i="1"/>
  <c r="V119" i="1" s="1"/>
  <c r="Y119" i="1" s="1"/>
  <c r="U960" i="1"/>
  <c r="V960" i="1" s="1"/>
  <c r="Y960" i="1" s="1"/>
  <c r="U184" i="1"/>
  <c r="V184" i="1" s="1"/>
  <c r="Y184" i="1" s="1"/>
  <c r="U750" i="1"/>
  <c r="V750" i="1" s="1"/>
  <c r="Y750" i="1" s="1"/>
  <c r="U614" i="1"/>
  <c r="V614" i="1" s="1"/>
  <c r="Y614" i="1" s="1"/>
  <c r="U641" i="1"/>
  <c r="V641" i="1" s="1"/>
  <c r="Y641" i="1" s="1"/>
  <c r="U656" i="1"/>
  <c r="V656" i="1" s="1"/>
  <c r="Y656" i="1" s="1"/>
  <c r="U356" i="1"/>
  <c r="V356" i="1" s="1"/>
  <c r="Y356" i="1" s="1"/>
  <c r="U461" i="1"/>
  <c r="V461" i="1" s="1"/>
  <c r="Y461" i="1" s="1"/>
  <c r="U463" i="1"/>
  <c r="V463" i="1" s="1"/>
  <c r="Y463" i="1" s="1"/>
  <c r="U528" i="1"/>
  <c r="V528" i="1" s="1"/>
  <c r="Y528" i="1" s="1"/>
  <c r="U561" i="1"/>
  <c r="V561" i="1" s="1"/>
  <c r="Y561" i="1" s="1"/>
  <c r="U714" i="1"/>
  <c r="V714" i="1" s="1"/>
  <c r="Y714" i="1" s="1"/>
  <c r="U859" i="1"/>
  <c r="V859" i="1" s="1"/>
  <c r="Y859" i="1" s="1"/>
  <c r="U659" i="1"/>
  <c r="V659" i="1" s="1"/>
  <c r="Y659" i="1" s="1"/>
  <c r="U676" i="1"/>
  <c r="V676" i="1" s="1"/>
  <c r="Y676" i="1" s="1"/>
  <c r="U314" i="1"/>
  <c r="V314" i="1" s="1"/>
  <c r="Y314" i="1" s="1"/>
  <c r="U550" i="1"/>
  <c r="V550" i="1" s="1"/>
  <c r="Y550" i="1" s="1"/>
  <c r="U881" i="1"/>
  <c r="V881" i="1" s="1"/>
  <c r="Y881" i="1" s="1"/>
  <c r="U683" i="1"/>
  <c r="V683" i="1" s="1"/>
  <c r="Y683" i="1" s="1"/>
  <c r="U178" i="1"/>
  <c r="V178" i="1" s="1"/>
  <c r="Y178" i="1" s="1"/>
  <c r="U914" i="1"/>
  <c r="V914" i="1" s="1"/>
  <c r="Y914" i="1" s="1"/>
  <c r="U83" i="1"/>
  <c r="V83" i="1" s="1"/>
  <c r="Y83" i="1" s="1"/>
  <c r="U85" i="1"/>
  <c r="V85" i="1" s="1"/>
  <c r="Y85" i="1" s="1"/>
  <c r="U657" i="1"/>
  <c r="V657" i="1" s="1"/>
  <c r="Y657" i="1" s="1"/>
  <c r="U211" i="1"/>
  <c r="V211" i="1" s="1"/>
  <c r="Y211" i="1" s="1"/>
  <c r="U316" i="1"/>
  <c r="V316" i="1" s="1"/>
  <c r="Y316" i="1" s="1"/>
  <c r="U319" i="1"/>
  <c r="V319" i="1" s="1"/>
  <c r="Y319" i="1" s="1"/>
  <c r="U803" i="1"/>
  <c r="V803" i="1" s="1"/>
  <c r="Y803" i="1" s="1"/>
  <c r="U506" i="1"/>
  <c r="V506" i="1" s="1"/>
  <c r="Y506" i="1" s="1"/>
  <c r="U709" i="1"/>
  <c r="V709" i="1" s="1"/>
  <c r="Y709" i="1" s="1"/>
  <c r="U688" i="1"/>
  <c r="V688" i="1" s="1"/>
  <c r="Y688" i="1" s="1"/>
  <c r="U751" i="1"/>
  <c r="V751" i="1" s="1"/>
  <c r="Y751" i="1" s="1"/>
  <c r="U451" i="1"/>
  <c r="V451" i="1" s="1"/>
  <c r="Y451" i="1" s="1"/>
  <c r="U559" i="1"/>
  <c r="V559" i="1" s="1"/>
  <c r="Y559" i="1" s="1"/>
  <c r="U507" i="1"/>
  <c r="V507" i="1" s="1"/>
  <c r="Y507" i="1" s="1"/>
  <c r="U669" i="1"/>
  <c r="V669" i="1" s="1"/>
  <c r="Y669" i="1" s="1"/>
  <c r="U247" i="1"/>
  <c r="V247" i="1" s="1"/>
  <c r="Y247" i="1" s="1"/>
  <c r="U703" i="1"/>
  <c r="V703" i="1" s="1"/>
  <c r="Y703" i="1" s="1"/>
  <c r="U595" i="1"/>
  <c r="V595" i="1" s="1"/>
  <c r="Y595" i="1" s="1"/>
  <c r="U950" i="1"/>
  <c r="V950" i="1" s="1"/>
  <c r="Y950" i="1" s="1"/>
  <c r="U1011" i="1"/>
  <c r="V1011" i="1" s="1"/>
  <c r="Y1011" i="1" s="1"/>
  <c r="U754" i="1"/>
  <c r="V754" i="1" s="1"/>
  <c r="Y754" i="1" s="1"/>
  <c r="U929" i="1"/>
  <c r="V929" i="1" s="1"/>
  <c r="Y929" i="1" s="1"/>
  <c r="U713" i="1"/>
  <c r="V713" i="1" s="1"/>
  <c r="Y713" i="1" s="1"/>
  <c r="U956" i="1"/>
  <c r="V956" i="1" s="1"/>
  <c r="Y956" i="1" s="1"/>
  <c r="U254" i="1"/>
  <c r="V254" i="1" s="1"/>
  <c r="Y254" i="1" s="1"/>
  <c r="U707" i="1"/>
  <c r="V707" i="1" s="1"/>
  <c r="Y707" i="1" s="1"/>
  <c r="U784" i="1"/>
  <c r="V784" i="1" s="1"/>
  <c r="Y784" i="1" s="1"/>
  <c r="U982" i="1"/>
  <c r="V982" i="1" s="1"/>
  <c r="Y982" i="1" s="1"/>
  <c r="U210" i="1"/>
  <c r="V210" i="1" s="1"/>
  <c r="Y210" i="1" s="1"/>
  <c r="U875" i="1"/>
  <c r="V875" i="1" s="1"/>
  <c r="Y875" i="1" s="1"/>
  <c r="U836" i="1"/>
  <c r="V836" i="1" s="1"/>
  <c r="Y836" i="1" s="1"/>
  <c r="U502" i="1"/>
  <c r="V502" i="1" s="1"/>
  <c r="Y502" i="1" s="1"/>
  <c r="U183" i="1"/>
  <c r="V183" i="1" s="1"/>
  <c r="Y183" i="1" s="1"/>
  <c r="U110" i="1"/>
  <c r="V110" i="1" s="1"/>
  <c r="Y110" i="1" s="1"/>
  <c r="U350" i="1"/>
  <c r="V350" i="1" s="1"/>
  <c r="Y350" i="1" s="1"/>
  <c r="U36" i="1"/>
  <c r="V36" i="1" s="1"/>
  <c r="Y36" i="1" s="1"/>
  <c r="U629" i="1"/>
  <c r="V629" i="1" s="1"/>
  <c r="Y629" i="1" s="1"/>
  <c r="U141" i="1"/>
  <c r="V141" i="1" s="1"/>
  <c r="Y141" i="1" s="1"/>
  <c r="U293" i="1"/>
  <c r="V293" i="1" s="1"/>
  <c r="Y293" i="1" s="1"/>
  <c r="U38" i="1"/>
  <c r="V38" i="1" s="1"/>
  <c r="Y38" i="1" s="1"/>
  <c r="U897" i="1"/>
  <c r="V897" i="1" s="1"/>
  <c r="Y897" i="1" s="1"/>
  <c r="U170" i="1"/>
  <c r="V170" i="1" s="1"/>
  <c r="Y170" i="1" s="1"/>
  <c r="U610" i="1"/>
  <c r="V610" i="1" s="1"/>
  <c r="Y610" i="1" s="1"/>
  <c r="U70" i="1"/>
  <c r="V70" i="1" s="1"/>
  <c r="Y70" i="1" s="1"/>
  <c r="U268" i="1"/>
  <c r="V268" i="1" s="1"/>
  <c r="Y268" i="1" s="1"/>
  <c r="U8" i="1"/>
  <c r="V8" i="1" s="1"/>
  <c r="Y8" i="1" s="1"/>
  <c r="U890" i="1"/>
  <c r="V890" i="1" s="1"/>
  <c r="Y890" i="1" s="1"/>
  <c r="U930" i="1"/>
  <c r="V930" i="1" s="1"/>
  <c r="Y930" i="1" s="1"/>
  <c r="U760" i="1"/>
  <c r="V760" i="1" s="1"/>
  <c r="Y760" i="1" s="1"/>
  <c r="U571" i="1"/>
  <c r="V571" i="1" s="1"/>
  <c r="Y571" i="1" s="1"/>
  <c r="U802" i="1"/>
  <c r="V802" i="1" s="1"/>
  <c r="Y802" i="1" s="1"/>
  <c r="U722" i="1"/>
  <c r="V722" i="1" s="1"/>
  <c r="Y722" i="1" s="1"/>
  <c r="U69" i="1"/>
  <c r="V69" i="1" s="1"/>
  <c r="Y69" i="1" s="1"/>
  <c r="U923" i="1"/>
  <c r="V923" i="1" s="1"/>
  <c r="Y923" i="1" s="1"/>
  <c r="U805" i="1"/>
  <c r="V805" i="1" s="1"/>
  <c r="Y805" i="1" s="1"/>
  <c r="U105" i="1"/>
  <c r="V105" i="1" s="1"/>
  <c r="Y105" i="1" s="1"/>
  <c r="U882" i="1"/>
  <c r="V882" i="1" s="1"/>
  <c r="Y882" i="1" s="1"/>
  <c r="U454" i="1"/>
  <c r="V454" i="1" s="1"/>
  <c r="Y454" i="1" s="1"/>
  <c r="U1002" i="1"/>
  <c r="V1002" i="1" s="1"/>
  <c r="Y1002" i="1" s="1"/>
  <c r="U484" i="1"/>
  <c r="V484" i="1" s="1"/>
  <c r="Y484" i="1" s="1"/>
  <c r="U583" i="1"/>
  <c r="V583" i="1" s="1"/>
  <c r="Y583" i="1" s="1"/>
  <c r="U622" i="1"/>
  <c r="V622" i="1" s="1"/>
  <c r="Y622" i="1" s="1"/>
  <c r="U903" i="1"/>
  <c r="V903" i="1" s="1"/>
  <c r="Y903" i="1" s="1"/>
  <c r="U841" i="1"/>
  <c r="V841" i="1" s="1"/>
  <c r="Y841" i="1" s="1"/>
  <c r="U340" i="1"/>
  <c r="V340" i="1" s="1"/>
  <c r="Y340" i="1" s="1"/>
  <c r="U774" i="1"/>
  <c r="V774" i="1" s="1"/>
  <c r="Y774" i="1" s="1"/>
  <c r="U861" i="1"/>
  <c r="V861" i="1" s="1"/>
  <c r="Y861" i="1" s="1"/>
  <c r="U241" i="1"/>
  <c r="V241" i="1" s="1"/>
  <c r="Y241" i="1" s="1"/>
  <c r="U501" i="1"/>
  <c r="V501" i="1" s="1"/>
  <c r="Y501" i="1" s="1"/>
  <c r="U940" i="1"/>
  <c r="V940" i="1" s="1"/>
  <c r="Y940" i="1" s="1"/>
  <c r="U941" i="1"/>
  <c r="V941" i="1" s="1"/>
  <c r="Y941" i="1" s="1"/>
  <c r="U152" i="1"/>
  <c r="V152" i="1" s="1"/>
  <c r="Y152" i="1" s="1"/>
  <c r="U843" i="1"/>
  <c r="V843" i="1" s="1"/>
  <c r="Y843" i="1" s="1"/>
  <c r="U1004" i="1"/>
  <c r="V1004" i="1" s="1"/>
  <c r="Y1004" i="1" s="1"/>
  <c r="U384" i="1"/>
  <c r="V384" i="1" s="1"/>
  <c r="Y384" i="1" s="1"/>
  <c r="U865" i="1"/>
  <c r="V865" i="1" s="1"/>
  <c r="Y865" i="1" s="1"/>
  <c r="U588" i="1"/>
  <c r="V588" i="1" s="1"/>
  <c r="Y588" i="1" s="1"/>
  <c r="U704" i="1"/>
  <c r="V704" i="1" s="1"/>
  <c r="Y704" i="1" s="1"/>
  <c r="U309" i="1"/>
  <c r="V309" i="1" s="1"/>
  <c r="Y309" i="1" s="1"/>
  <c r="U1005" i="1"/>
  <c r="V1005" i="1" s="1"/>
  <c r="Y1005" i="1" s="1"/>
  <c r="U971" i="1"/>
  <c r="V971" i="1" s="1"/>
  <c r="Y971" i="1" s="1"/>
  <c r="U945" i="1"/>
  <c r="V945" i="1" s="1"/>
  <c r="Y945" i="1" s="1"/>
  <c r="U531" i="1"/>
  <c r="V531" i="1" s="1"/>
  <c r="Y531" i="1" s="1"/>
  <c r="U186" i="1"/>
  <c r="V186" i="1" s="1"/>
  <c r="Y186" i="1" s="1"/>
  <c r="U367" i="1"/>
  <c r="V367" i="1" s="1"/>
  <c r="Y367" i="1" s="1"/>
  <c r="U589" i="1"/>
  <c r="V589" i="1" s="1"/>
  <c r="Y589" i="1" s="1"/>
  <c r="U711" i="1"/>
  <c r="V711" i="1" s="1"/>
  <c r="Y711" i="1" s="1"/>
  <c r="U371" i="1"/>
  <c r="V371" i="1" s="1"/>
  <c r="Y371" i="1" s="1"/>
  <c r="U369" i="1"/>
  <c r="V369" i="1" s="1"/>
  <c r="Y369" i="1" s="1"/>
  <c r="U870" i="1"/>
  <c r="V870" i="1" s="1"/>
  <c r="Y870" i="1" s="1"/>
  <c r="U359" i="1"/>
  <c r="V359" i="1" s="1"/>
  <c r="Y359" i="1" s="1"/>
  <c r="U147" i="1"/>
  <c r="V147" i="1" s="1"/>
  <c r="Y147" i="1" s="1"/>
  <c r="U708" i="1"/>
  <c r="V708" i="1" s="1"/>
  <c r="Y708" i="1" s="1"/>
  <c r="U675" i="1"/>
  <c r="V675" i="1" s="1"/>
  <c r="Y675" i="1" s="1"/>
  <c r="U475" i="1"/>
  <c r="V475" i="1" s="1"/>
  <c r="Y475" i="1" s="1"/>
  <c r="U989" i="1"/>
  <c r="V989" i="1" s="1"/>
  <c r="Y989" i="1" s="1"/>
  <c r="U955" i="1"/>
  <c r="V955" i="1" s="1"/>
  <c r="Y955" i="1" s="1"/>
  <c r="U341" i="1"/>
  <c r="V341" i="1" s="1"/>
  <c r="Y341" i="1" s="1"/>
  <c r="U698" i="1"/>
  <c r="V698" i="1" s="1"/>
  <c r="Y698" i="1" s="1"/>
  <c r="U778" i="1"/>
  <c r="V778" i="1" s="1"/>
  <c r="Y778" i="1" s="1"/>
  <c r="U1023" i="1"/>
  <c r="V1023" i="1" s="1"/>
  <c r="Y1023" i="1" s="1"/>
  <c r="U642" i="1"/>
  <c r="V642" i="1" s="1"/>
  <c r="Y642" i="1" s="1"/>
  <c r="U737" i="1"/>
  <c r="V737" i="1" s="1"/>
  <c r="Y737" i="1" s="1"/>
  <c r="U1016" i="1"/>
  <c r="V1016" i="1" s="1"/>
  <c r="Y1016" i="1" s="1"/>
  <c r="U762" i="1"/>
  <c r="V762" i="1" s="1"/>
  <c r="Y762" i="1" s="1"/>
  <c r="U916" i="1"/>
  <c r="V916" i="1" s="1"/>
  <c r="Y916" i="1" s="1"/>
  <c r="U756" i="1"/>
  <c r="V756" i="1" s="1"/>
  <c r="Y756" i="1" s="1"/>
  <c r="U909" i="1"/>
  <c r="V909" i="1" s="1"/>
  <c r="Y909" i="1" s="1"/>
  <c r="U852" i="1"/>
  <c r="V852" i="1" s="1"/>
  <c r="Y852" i="1" s="1"/>
  <c r="U612" i="1"/>
  <c r="V612" i="1" s="1"/>
  <c r="Y612" i="1" s="1"/>
  <c r="U1007" i="1"/>
  <c r="V1007" i="1" s="1"/>
  <c r="Y1007" i="1" s="1"/>
  <c r="U609" i="1"/>
  <c r="V609" i="1" s="1"/>
  <c r="Y609" i="1" s="1"/>
  <c r="U214" i="1"/>
  <c r="V214" i="1" s="1"/>
  <c r="Y214" i="1" s="1"/>
  <c r="U23" i="1"/>
  <c r="V23" i="1" s="1"/>
  <c r="Y23" i="1" s="1"/>
  <c r="U825" i="1"/>
  <c r="V825" i="1" s="1"/>
  <c r="Y825" i="1" s="1"/>
  <c r="U898" i="1"/>
  <c r="V898" i="1" s="1"/>
  <c r="Y898" i="1" s="1"/>
  <c r="U394" i="1"/>
  <c r="V394" i="1" s="1"/>
  <c r="Y394" i="1" s="1"/>
  <c r="U320" i="1"/>
  <c r="V320" i="1" s="1"/>
  <c r="Y320" i="1" s="1"/>
  <c r="U489" i="1"/>
  <c r="V489" i="1" s="1"/>
  <c r="Y489" i="1" s="1"/>
  <c r="U663" i="1"/>
  <c r="V663" i="1" s="1"/>
  <c r="Y663" i="1" s="1"/>
  <c r="U229" i="1"/>
  <c r="V229" i="1" s="1"/>
  <c r="Y229" i="1" s="1"/>
  <c r="U322" i="1"/>
  <c r="V322" i="1" s="1"/>
  <c r="Y322" i="1" s="1"/>
  <c r="U61" i="1"/>
  <c r="V61" i="1" s="1"/>
  <c r="Y61" i="1" s="1"/>
  <c r="U535" i="1"/>
  <c r="V535" i="1" s="1"/>
  <c r="Y535" i="1" s="1"/>
  <c r="U896" i="1"/>
  <c r="V896" i="1" s="1"/>
  <c r="Y896" i="1" s="1"/>
  <c r="U164" i="1"/>
  <c r="V164" i="1" s="1"/>
  <c r="Y164" i="1" s="1"/>
  <c r="U639" i="1"/>
  <c r="V639" i="1" s="1"/>
  <c r="Y639" i="1" s="1"/>
  <c r="U51" i="1"/>
  <c r="V51" i="1" s="1"/>
  <c r="Y51" i="1" s="1"/>
  <c r="U291" i="1"/>
  <c r="V291" i="1" s="1"/>
  <c r="Y291" i="1" s="1"/>
  <c r="U180" i="1"/>
  <c r="V180" i="1" s="1"/>
  <c r="Y180" i="1" s="1"/>
  <c r="U745" i="1"/>
  <c r="V745" i="1" s="1"/>
  <c r="Y745" i="1" s="1"/>
  <c r="U636" i="1"/>
  <c r="V636" i="1" s="1"/>
  <c r="Y636" i="1" s="1"/>
  <c r="U295" i="1"/>
  <c r="V295" i="1" s="1"/>
  <c r="Y295" i="1" s="1"/>
  <c r="U999" i="1"/>
  <c r="V999" i="1" s="1"/>
  <c r="Y999" i="1" s="1"/>
  <c r="U618" i="1"/>
  <c r="V618" i="1" s="1"/>
  <c r="Y618" i="1" s="1"/>
  <c r="U695" i="1"/>
  <c r="V695" i="1" s="1"/>
  <c r="Y695" i="1" s="1"/>
  <c r="U654" i="1"/>
  <c r="V654" i="1" s="1"/>
  <c r="Y654" i="1" s="1"/>
  <c r="U889" i="1"/>
  <c r="V889" i="1" s="1"/>
  <c r="Y889" i="1" s="1"/>
  <c r="U560" i="1"/>
  <c r="V560" i="1" s="1"/>
  <c r="Y560" i="1" s="1"/>
  <c r="U988" i="1"/>
  <c r="V988" i="1" s="1"/>
  <c r="Y988" i="1" s="1"/>
  <c r="U116" i="1"/>
  <c r="V116" i="1" s="1"/>
  <c r="Y116" i="1" s="1"/>
  <c r="U472" i="1"/>
  <c r="V472" i="1" s="1"/>
  <c r="Y472" i="1" s="1"/>
  <c r="U553" i="1"/>
  <c r="V553" i="1" s="1"/>
  <c r="Y553" i="1" s="1"/>
  <c r="U905" i="1"/>
  <c r="V905" i="1" s="1"/>
  <c r="Y905" i="1" s="1"/>
  <c r="U922" i="1"/>
  <c r="V922" i="1" s="1"/>
  <c r="Y922" i="1" s="1"/>
  <c r="U63" i="1"/>
  <c r="V63" i="1" s="1"/>
  <c r="Y63" i="1" s="1"/>
  <c r="U303" i="1"/>
  <c r="V303" i="1" s="1"/>
  <c r="Y303" i="1" s="1"/>
  <c r="U206" i="1"/>
  <c r="V206" i="1" s="1"/>
  <c r="Y206" i="1" s="1"/>
  <c r="U582" i="1"/>
  <c r="V582" i="1" s="1"/>
  <c r="Y582" i="1" s="1"/>
  <c r="U834" i="1"/>
  <c r="V834" i="1" s="1"/>
  <c r="Y834" i="1" s="1"/>
  <c r="U246" i="1"/>
  <c r="V246" i="1" s="1"/>
  <c r="Y246" i="1" s="1"/>
  <c r="U801" i="1"/>
  <c r="V801" i="1" s="1"/>
  <c r="Y801" i="1" s="1"/>
  <c r="U749" i="1"/>
  <c r="V749" i="1" s="1"/>
  <c r="Y749" i="1" s="1"/>
  <c r="U520" i="1"/>
  <c r="V520" i="1" s="1"/>
  <c r="Y520" i="1" s="1"/>
  <c r="U593" i="1"/>
  <c r="V593" i="1" s="1"/>
  <c r="Y593" i="1" s="1"/>
  <c r="U562" i="1"/>
  <c r="V562" i="1" s="1"/>
  <c r="Y562" i="1" s="1"/>
  <c r="U262" i="1"/>
  <c r="V262" i="1" s="1"/>
  <c r="Y262" i="1" s="1"/>
  <c r="U908" i="1"/>
  <c r="V908" i="1" s="1"/>
  <c r="Y908" i="1" s="1"/>
  <c r="U824" i="1"/>
  <c r="V824" i="1" s="1"/>
  <c r="Y824" i="1" s="1"/>
  <c r="U575" i="1"/>
  <c r="V575" i="1" s="1"/>
  <c r="Y575" i="1" s="1"/>
  <c r="U488" i="1"/>
  <c r="V488" i="1" s="1"/>
  <c r="Y488" i="1" s="1"/>
  <c r="U833" i="1"/>
  <c r="V833" i="1" s="1"/>
  <c r="Y833" i="1" s="1"/>
  <c r="U223" i="1"/>
  <c r="V223" i="1" s="1"/>
  <c r="Y223" i="1" s="1"/>
  <c r="U855" i="1"/>
  <c r="V855" i="1" s="1"/>
  <c r="Y855" i="1" s="1"/>
  <c r="U644" i="1"/>
  <c r="V644" i="1" s="1"/>
  <c r="Y644" i="1" s="1"/>
  <c r="U513" i="1"/>
  <c r="V513" i="1" s="1"/>
  <c r="Y513" i="1" s="1"/>
  <c r="U864" i="1"/>
  <c r="V864" i="1" s="1"/>
  <c r="Y864" i="1" s="1"/>
  <c r="U523" i="1"/>
  <c r="V523" i="1" s="1"/>
  <c r="Y523" i="1" s="1"/>
  <c r="U959" i="1"/>
  <c r="V959" i="1" s="1"/>
  <c r="Y959" i="1" s="1"/>
  <c r="U979" i="1"/>
  <c r="V979" i="1" s="1"/>
  <c r="Y979" i="1" s="1"/>
  <c r="U525" i="1"/>
  <c r="V525" i="1" s="1"/>
  <c r="Y525" i="1" s="1"/>
  <c r="U400" i="1"/>
  <c r="V400" i="1" s="1"/>
  <c r="Y400" i="1" s="1"/>
  <c r="U847" i="1"/>
  <c r="V847" i="1" s="1"/>
  <c r="Y847" i="1" s="1"/>
  <c r="U21" i="1"/>
  <c r="V21" i="1" s="1"/>
  <c r="Y21" i="1" s="1"/>
  <c r="U236" i="1"/>
  <c r="V236" i="1" s="1"/>
  <c r="Y236" i="1" s="1"/>
  <c r="U966" i="1"/>
  <c r="V966" i="1" s="1"/>
  <c r="Y966" i="1" s="1"/>
  <c r="U761" i="1"/>
  <c r="V761" i="1" s="1"/>
  <c r="Y761" i="1" s="1"/>
  <c r="U1015" i="1"/>
  <c r="V1015" i="1" s="1"/>
  <c r="Y1015" i="1" s="1"/>
  <c r="U15" i="1"/>
  <c r="V15" i="1" s="1"/>
  <c r="Y15" i="1" s="1"/>
  <c r="U256" i="1"/>
  <c r="V256" i="1" s="1"/>
  <c r="Y256" i="1" s="1"/>
  <c r="U910" i="1"/>
  <c r="V910" i="1" s="1"/>
  <c r="Y910" i="1" s="1"/>
  <c r="U534" i="1"/>
  <c r="V534" i="1" s="1"/>
  <c r="Y534" i="1" s="1"/>
  <c r="U786" i="1"/>
  <c r="V786" i="1" s="1"/>
  <c r="Y786" i="1" s="1"/>
  <c r="U199" i="1"/>
  <c r="V199" i="1" s="1"/>
  <c r="Y199" i="1" s="1"/>
  <c r="U439" i="1"/>
  <c r="V439" i="1" s="1"/>
  <c r="Y439" i="1" s="1"/>
  <c r="U172" i="1"/>
  <c r="V172" i="1" s="1"/>
  <c r="Y172" i="1" s="1"/>
  <c r="U768" i="1"/>
  <c r="V768" i="1" s="1"/>
  <c r="Y768" i="1" s="1"/>
  <c r="U765" i="1"/>
  <c r="V765" i="1" s="1"/>
  <c r="Y765" i="1" s="1"/>
  <c r="U516" i="1"/>
  <c r="V516" i="1" s="1"/>
  <c r="Y516" i="1" s="1"/>
  <c r="U429" i="1"/>
  <c r="V429" i="1" s="1"/>
  <c r="Y429" i="1" s="1"/>
  <c r="U174" i="1"/>
  <c r="V174" i="1" s="1"/>
  <c r="Y174" i="1" s="1"/>
  <c r="U24" i="1"/>
  <c r="V24" i="1" s="1"/>
  <c r="Y24" i="1" s="1"/>
  <c r="U277" i="1"/>
  <c r="V277" i="1" s="1"/>
  <c r="Y277" i="1" s="1"/>
  <c r="U933" i="1"/>
  <c r="V933" i="1" s="1"/>
  <c r="Y933" i="1" s="1"/>
  <c r="U483" i="1"/>
  <c r="V483" i="1" s="1"/>
  <c r="Y483" i="1" s="1"/>
  <c r="U809" i="1"/>
  <c r="V809" i="1" s="1"/>
  <c r="Y809" i="1" s="1"/>
  <c r="U819" i="1"/>
  <c r="V819" i="1" s="1"/>
  <c r="Y819" i="1" s="1"/>
  <c r="U524" i="1"/>
  <c r="V524" i="1" s="1"/>
  <c r="Y524" i="1" s="1"/>
  <c r="U628" i="1"/>
  <c r="V628" i="1" s="1"/>
  <c r="Y628" i="1" s="1"/>
  <c r="U428" i="1"/>
  <c r="V428" i="1" s="1"/>
  <c r="Y428" i="1" s="1"/>
  <c r="U936" i="1"/>
  <c r="V936" i="1" s="1"/>
  <c r="Y936" i="1" s="1"/>
  <c r="U907" i="1"/>
  <c r="V907" i="1" s="1"/>
  <c r="Y907" i="1" s="1"/>
  <c r="U200" i="1"/>
  <c r="V200" i="1" s="1"/>
  <c r="Y200" i="1" s="1"/>
  <c r="U667" i="1"/>
  <c r="V667" i="1" s="1"/>
  <c r="Y667" i="1" s="1"/>
  <c r="U900" i="1"/>
  <c r="V900" i="1" s="1"/>
  <c r="Y900" i="1" s="1"/>
  <c r="U547" i="1"/>
  <c r="V547" i="1" s="1"/>
  <c r="Y547" i="1" s="1"/>
  <c r="U653" i="1"/>
  <c r="V653" i="1" s="1"/>
  <c r="Y653" i="1" s="1"/>
  <c r="U969" i="1"/>
  <c r="V969" i="1" s="1"/>
  <c r="Y969" i="1" s="1"/>
  <c r="U529" i="1"/>
  <c r="V529" i="1" s="1"/>
  <c r="Y529" i="1" s="1"/>
  <c r="U1010" i="1"/>
  <c r="V1010" i="1" s="1"/>
  <c r="Y1010" i="1" s="1"/>
  <c r="U661" i="1"/>
  <c r="V661" i="1" s="1"/>
  <c r="Y661" i="1" s="1"/>
  <c r="U862" i="1"/>
  <c r="V862" i="1" s="1"/>
  <c r="Y862" i="1" s="1"/>
  <c r="U995" i="1"/>
  <c r="V995" i="1" s="1"/>
  <c r="Y995" i="1" s="1"/>
  <c r="U1018" i="1"/>
  <c r="V1018" i="1" s="1"/>
  <c r="Y1018" i="1" s="1"/>
  <c r="U515" i="1"/>
  <c r="V515" i="1" s="1"/>
  <c r="Y515" i="1" s="1"/>
  <c r="U120" i="1"/>
  <c r="V120" i="1" s="1"/>
  <c r="Y120" i="1" s="1"/>
  <c r="U153" i="1"/>
  <c r="V153" i="1" s="1"/>
  <c r="Y153" i="1" s="1"/>
  <c r="U541" i="1"/>
  <c r="V541" i="1" s="1"/>
  <c r="Y541" i="1" s="1"/>
  <c r="U850" i="1"/>
  <c r="V850" i="1" s="1"/>
  <c r="Y850" i="1" s="1"/>
  <c r="U346" i="1"/>
  <c r="V346" i="1" s="1"/>
  <c r="Y346" i="1" s="1"/>
  <c r="U91" i="1"/>
  <c r="V91" i="1" s="1"/>
  <c r="Y91" i="1" s="1"/>
  <c r="U272" i="1"/>
  <c r="V272" i="1" s="1"/>
  <c r="Y272" i="1" s="1"/>
  <c r="U205" i="1"/>
  <c r="V205" i="1" s="1"/>
  <c r="Y205" i="1" s="1"/>
  <c r="U616" i="1"/>
  <c r="V616" i="1" s="1"/>
  <c r="Y616" i="1" s="1"/>
  <c r="U87" i="1"/>
  <c r="V87" i="1" s="1"/>
  <c r="Y87" i="1" s="1"/>
  <c r="U274" i="1"/>
  <c r="V274" i="1" s="1"/>
  <c r="Y274" i="1" s="1"/>
  <c r="U13" i="1"/>
  <c r="V13" i="1" s="1"/>
  <c r="Y13" i="1" s="1"/>
  <c r="U325" i="1"/>
  <c r="V325" i="1" s="1"/>
  <c r="Y325" i="1" s="1"/>
  <c r="U848" i="1"/>
  <c r="V848" i="1" s="1"/>
  <c r="Y848" i="1" s="1"/>
  <c r="U22" i="1"/>
  <c r="V22" i="1" s="1"/>
  <c r="Y22" i="1" s="1"/>
  <c r="U591" i="1"/>
  <c r="V591" i="1" s="1"/>
  <c r="Y591" i="1" s="1"/>
  <c r="U4" i="1"/>
  <c r="V4" i="1" s="1"/>
  <c r="Y4" i="1" s="1"/>
  <c r="U244" i="1"/>
  <c r="V244" i="1" s="1"/>
  <c r="Y244" i="1" s="1"/>
  <c r="U419" i="1"/>
  <c r="V419" i="1" s="1"/>
  <c r="Y419" i="1" s="1"/>
  <c r="U617" i="1"/>
  <c r="V617" i="1" s="1"/>
  <c r="Y617" i="1" s="1"/>
  <c r="U106" i="1"/>
  <c r="V106" i="1" s="1"/>
  <c r="Y106" i="1" s="1"/>
  <c r="U281" i="1"/>
  <c r="V281" i="1" s="1"/>
  <c r="Y281" i="1" s="1"/>
  <c r="U26" i="1"/>
  <c r="V26" i="1" s="1"/>
  <c r="Y26" i="1" s="1"/>
  <c r="U255" i="1"/>
  <c r="V255" i="1" s="1"/>
  <c r="Y255" i="1" s="1"/>
  <c r="U99" i="1"/>
  <c r="V99" i="1" s="1"/>
  <c r="Y99" i="1" s="1"/>
  <c r="U598" i="1"/>
  <c r="V598" i="1" s="1"/>
  <c r="Y598" i="1" s="1"/>
  <c r="U34" i="1"/>
  <c r="V34" i="1" s="1"/>
  <c r="Y34" i="1" s="1"/>
  <c r="U257" i="1"/>
  <c r="V257" i="1" s="1"/>
  <c r="Y257" i="1" s="1"/>
  <c r="U497" i="1"/>
  <c r="V497" i="1" s="1"/>
  <c r="Y497" i="1" s="1"/>
  <c r="U1022" i="1"/>
  <c r="V1022" i="1" s="1"/>
  <c r="Y1022" i="1" s="1"/>
  <c r="U624" i="1"/>
  <c r="V624" i="1" s="1"/>
  <c r="Y624" i="1" s="1"/>
  <c r="U422" i="1"/>
  <c r="V422" i="1" s="1"/>
  <c r="Y422" i="1" s="1"/>
  <c r="U219" i="1"/>
  <c r="V219" i="1" s="1"/>
  <c r="Y219" i="1" s="1"/>
  <c r="U476" i="1"/>
  <c r="V476" i="1" s="1"/>
  <c r="Y476" i="1" s="1"/>
  <c r="U566" i="1"/>
  <c r="V566" i="1" s="1"/>
  <c r="Y566" i="1" s="1"/>
  <c r="U248" i="1"/>
  <c r="V248" i="1" s="1"/>
  <c r="Y248" i="1" s="1"/>
  <c r="U45" i="1"/>
  <c r="V45" i="1" s="1"/>
  <c r="Y45" i="1" s="1"/>
  <c r="U49" i="1"/>
  <c r="V49" i="1" s="1"/>
  <c r="Y49" i="1" s="1"/>
  <c r="U383" i="1"/>
  <c r="V383" i="1" s="1"/>
  <c r="Y383" i="1" s="1"/>
  <c r="U88" i="1"/>
  <c r="V88" i="1" s="1"/>
  <c r="Y88" i="1" s="1"/>
  <c r="U39" i="1"/>
  <c r="V39" i="1" s="1"/>
  <c r="Y39" i="1" s="1"/>
  <c r="U185" i="1"/>
  <c r="V185" i="1" s="1"/>
  <c r="Y185" i="1" s="1"/>
  <c r="U537" i="1"/>
  <c r="V537" i="1" s="1"/>
  <c r="Y537" i="1" s="1"/>
  <c r="U218" i="1"/>
  <c r="V218" i="1" s="1"/>
  <c r="Y218" i="1" s="1"/>
  <c r="U826" i="1"/>
  <c r="V826" i="1" s="1"/>
  <c r="Y826" i="1" s="1"/>
  <c r="U829" i="1"/>
  <c r="V829" i="1" s="1"/>
  <c r="Y829" i="1" s="1"/>
  <c r="U574" i="1"/>
  <c r="V574" i="1" s="1"/>
  <c r="Y574" i="1" s="1"/>
  <c r="U487" i="1"/>
  <c r="V487" i="1" s="1"/>
  <c r="Y487" i="1" s="1"/>
  <c r="U226" i="1"/>
  <c r="V226" i="1" s="1"/>
  <c r="Y226" i="1" s="1"/>
  <c r="U313" i="1"/>
  <c r="V313" i="1" s="1"/>
  <c r="Y313" i="1" s="1"/>
  <c r="U599" i="1"/>
  <c r="V599" i="1" s="1"/>
  <c r="Y599" i="1" s="1"/>
  <c r="U53" i="1"/>
  <c r="V53" i="1" s="1"/>
  <c r="Y53" i="1" s="1"/>
  <c r="U264" i="1"/>
  <c r="V264" i="1" s="1"/>
  <c r="Y264" i="1" s="1"/>
  <c r="U9" i="1"/>
  <c r="V9" i="1" s="1"/>
  <c r="Y9" i="1" s="1"/>
  <c r="U237" i="1"/>
  <c r="V237" i="1" s="1"/>
  <c r="Y237" i="1" s="1"/>
  <c r="U92" i="1"/>
  <c r="V92" i="1" s="1"/>
  <c r="Y92" i="1" s="1"/>
  <c r="U878" i="1"/>
  <c r="V878" i="1" s="1"/>
  <c r="Y878" i="1" s="1"/>
  <c r="U56" i="1"/>
  <c r="V56" i="1" s="1"/>
  <c r="Y56" i="1" s="1"/>
  <c r="U581" i="1"/>
  <c r="V581" i="1" s="1"/>
  <c r="Y581" i="1" s="1"/>
  <c r="U360" i="1"/>
  <c r="V360" i="1" s="1"/>
  <c r="Y360" i="1" s="1"/>
  <c r="U987" i="1"/>
  <c r="V987" i="1" s="1"/>
  <c r="Y987" i="1" s="1"/>
  <c r="U44" i="1"/>
  <c r="V44" i="1" s="1"/>
  <c r="Y44" i="1" s="1"/>
  <c r="U77" i="1"/>
  <c r="V77" i="1" s="1"/>
  <c r="Y77" i="1" s="1"/>
  <c r="U334" i="1"/>
  <c r="V334" i="1" s="1"/>
  <c r="Y334" i="1" s="1"/>
  <c r="U806" i="1"/>
  <c r="V806" i="1" s="1"/>
  <c r="Y806" i="1" s="1"/>
  <c r="U822" i="1"/>
  <c r="V822" i="1" s="1"/>
  <c r="Y822" i="1" s="1"/>
  <c r="U499" i="1"/>
  <c r="V499" i="1" s="1"/>
  <c r="Y499" i="1" s="1"/>
  <c r="U444" i="1"/>
  <c r="V444" i="1" s="1"/>
  <c r="Y444" i="1" s="1"/>
  <c r="U800" i="1"/>
  <c r="V800" i="1" s="1"/>
  <c r="Y800" i="1" s="1"/>
  <c r="U816" i="1"/>
  <c r="V816" i="1" s="1"/>
  <c r="Y816" i="1" s="1"/>
  <c r="U446" i="1"/>
  <c r="V446" i="1" s="1"/>
  <c r="Y446" i="1" s="1"/>
  <c r="U138" i="1"/>
  <c r="V138" i="1" s="1"/>
  <c r="Y138" i="1" s="1"/>
  <c r="U928" i="1"/>
  <c r="V928" i="1" s="1"/>
  <c r="Y928" i="1" s="1"/>
  <c r="U946" i="1"/>
  <c r="V946" i="1" s="1"/>
  <c r="Y946" i="1" s="1"/>
  <c r="U731" i="1"/>
  <c r="V731" i="1" s="1"/>
  <c r="Y731" i="1" s="1"/>
  <c r="U781" i="1"/>
  <c r="V781" i="1" s="1"/>
  <c r="Y781" i="1" s="1"/>
  <c r="U526" i="1"/>
  <c r="V526" i="1" s="1"/>
  <c r="Y526" i="1" s="1"/>
  <c r="U440" i="1"/>
  <c r="V440" i="1" s="1"/>
  <c r="Y440" i="1" s="1"/>
  <c r="U179" i="1"/>
  <c r="V179" i="1" s="1"/>
  <c r="Y179" i="1" s="1"/>
  <c r="U29" i="1"/>
  <c r="V29" i="1" s="1"/>
  <c r="Y29" i="1" s="1"/>
  <c r="U552" i="1"/>
  <c r="V552" i="1" s="1"/>
  <c r="Y552" i="1" s="1"/>
  <c r="U804" i="1"/>
  <c r="V804" i="1" s="1"/>
  <c r="Y804" i="1" s="1"/>
  <c r="U216" i="1"/>
  <c r="V216" i="1" s="1"/>
  <c r="Y216" i="1" s="1"/>
  <c r="U457" i="1"/>
  <c r="V457" i="1" s="1"/>
  <c r="Y457" i="1" s="1"/>
  <c r="U190" i="1"/>
  <c r="V190" i="1" s="1"/>
  <c r="Y190" i="1" s="1"/>
  <c r="U679" i="1"/>
  <c r="V679" i="1" s="1"/>
  <c r="Y679" i="1" s="1"/>
  <c r="U115" i="1"/>
  <c r="V115" i="1" s="1"/>
  <c r="Y115" i="1" s="1"/>
  <c r="U33" i="1"/>
  <c r="V33" i="1" s="1"/>
  <c r="Y33" i="1" s="1"/>
  <c r="U434" i="1"/>
  <c r="V434" i="1" s="1"/>
  <c r="Y434" i="1" s="1"/>
  <c r="U123" i="1"/>
  <c r="V123" i="1" s="1"/>
  <c r="Y123" i="1" s="1"/>
  <c r="U685" i="1"/>
  <c r="V685" i="1" s="1"/>
  <c r="Y685" i="1" s="1"/>
  <c r="U957" i="1"/>
  <c r="V957" i="1" s="1"/>
  <c r="Y957" i="1" s="1"/>
  <c r="U161" i="1"/>
  <c r="V161" i="1" s="1"/>
  <c r="Y161" i="1" s="1"/>
  <c r="U630" i="1"/>
  <c r="V630" i="1" s="1"/>
  <c r="Y630" i="1" s="1"/>
  <c r="U98" i="1"/>
  <c r="V98" i="1" s="1"/>
  <c r="Y98" i="1" s="1"/>
  <c r="U759" i="1"/>
  <c r="V759" i="1" s="1"/>
  <c r="Y759" i="1" s="1"/>
  <c r="U775" i="1"/>
  <c r="V775" i="1" s="1"/>
  <c r="Y775" i="1" s="1"/>
  <c r="U452" i="1"/>
  <c r="V452" i="1" s="1"/>
  <c r="Y452" i="1" s="1"/>
  <c r="U396" i="1"/>
  <c r="V396" i="1" s="1"/>
  <c r="Y396" i="1" s="1"/>
  <c r="U753" i="1"/>
  <c r="V753" i="1" s="1"/>
  <c r="Y753" i="1" s="1"/>
  <c r="U769" i="1"/>
  <c r="V769" i="1" s="1"/>
  <c r="Y769" i="1" s="1"/>
  <c r="U398" i="1"/>
  <c r="V398" i="1" s="1"/>
  <c r="Y398" i="1" s="1"/>
  <c r="U90" i="1"/>
  <c r="V90" i="1" s="1"/>
  <c r="Y90" i="1" s="1"/>
  <c r="U773" i="1"/>
  <c r="V773" i="1" s="1"/>
  <c r="Y773" i="1" s="1"/>
  <c r="U755" i="1"/>
  <c r="V755" i="1" s="1"/>
  <c r="Y755" i="1" s="1"/>
  <c r="U613" i="1"/>
  <c r="V613" i="1" s="1"/>
  <c r="Y613" i="1" s="1"/>
  <c r="U976" i="1"/>
  <c r="V976" i="1" s="1"/>
  <c r="Y976" i="1" s="1"/>
  <c r="U742" i="1"/>
  <c r="V742" i="1" s="1"/>
  <c r="Y742" i="1" s="1"/>
  <c r="U402" i="1"/>
  <c r="V402" i="1" s="1"/>
  <c r="Y402" i="1" s="1"/>
  <c r="U899" i="1"/>
  <c r="V899" i="1" s="1"/>
  <c r="Y899" i="1" s="1"/>
  <c r="U1003" i="1"/>
  <c r="V1003" i="1" s="1"/>
  <c r="Y1003" i="1" s="1"/>
  <c r="U791" i="1"/>
  <c r="V791" i="1" s="1"/>
  <c r="Y791" i="1" s="1"/>
  <c r="U549" i="1"/>
  <c r="V549" i="1" s="1"/>
  <c r="Y549" i="1" s="1"/>
  <c r="U980" i="1"/>
  <c r="V980" i="1" s="1"/>
  <c r="Y980" i="1" s="1"/>
  <c r="U932" i="1"/>
  <c r="V932" i="1" s="1"/>
  <c r="Y932" i="1" s="1"/>
  <c r="U381" i="1"/>
  <c r="V381" i="1" s="1"/>
  <c r="Y381" i="1" s="1"/>
  <c r="U968" i="1"/>
  <c r="V968" i="1" s="1"/>
  <c r="Y968" i="1" s="1"/>
  <c r="U465" i="1"/>
  <c r="V465" i="1" s="1"/>
  <c r="Y465" i="1" s="1"/>
  <c r="U125" i="1"/>
  <c r="V125" i="1" s="1"/>
  <c r="Y125" i="1" s="1"/>
  <c r="U382" i="1"/>
  <c r="V382" i="1" s="1"/>
  <c r="Y382" i="1" s="1"/>
  <c r="U746" i="1"/>
  <c r="V746" i="1" s="1"/>
  <c r="Y746" i="1" s="1"/>
  <c r="U978" i="1"/>
  <c r="V978" i="1" s="1"/>
  <c r="Y978" i="1" s="1"/>
  <c r="U1001" i="1"/>
  <c r="V1001" i="1" s="1"/>
  <c r="Y1001" i="1" s="1"/>
  <c r="U692" i="1"/>
  <c r="V692" i="1" s="1"/>
  <c r="Y692" i="1" s="1"/>
  <c r="U194" i="1"/>
  <c r="V194" i="1" s="1"/>
  <c r="Y194" i="1" s="1"/>
  <c r="U176" i="1"/>
  <c r="V176" i="1" s="1"/>
  <c r="Y176" i="1" s="1"/>
  <c r="U638" i="1"/>
  <c r="V638" i="1" s="1"/>
  <c r="Y638" i="1" s="1"/>
  <c r="U109" i="1"/>
  <c r="V109" i="1" s="1"/>
  <c r="Y109" i="1" s="1"/>
  <c r="U424" i="1"/>
  <c r="V424" i="1" s="1"/>
  <c r="Y424" i="1" s="1"/>
  <c r="U86" i="1"/>
  <c r="V86" i="1" s="1"/>
  <c r="Y86" i="1" s="1"/>
  <c r="U963" i="1"/>
  <c r="V963" i="1" s="1"/>
  <c r="Y963" i="1" s="1"/>
  <c r="U450" i="1"/>
  <c r="V450" i="1" s="1"/>
  <c r="Y450" i="1" s="1"/>
  <c r="U100" i="1"/>
  <c r="V100" i="1" s="1"/>
  <c r="Y100" i="1" s="1"/>
  <c r="U249" i="1"/>
  <c r="V249" i="1" s="1"/>
  <c r="Y249" i="1" s="1"/>
  <c r="U212" i="1"/>
  <c r="V212" i="1" s="1"/>
  <c r="Y212" i="1" s="1"/>
  <c r="U530" i="1"/>
  <c r="V530" i="1" s="1"/>
  <c r="Y530" i="1" s="1"/>
  <c r="U78" i="1"/>
  <c r="V78" i="1" s="1"/>
  <c r="Y78" i="1" s="1"/>
  <c r="U732" i="1"/>
  <c r="V732" i="1" s="1"/>
  <c r="Y732" i="1" s="1"/>
  <c r="U6" i="1"/>
  <c r="V6" i="1" s="1"/>
  <c r="Y6" i="1" s="1"/>
  <c r="U308" i="1"/>
  <c r="V308" i="1" s="1"/>
  <c r="Y308" i="1" s="1"/>
  <c r="U2" i="1"/>
  <c r="V2" i="1" s="1"/>
  <c r="Y2" i="1" s="1"/>
  <c r="U202" i="1"/>
  <c r="V202" i="1" s="1"/>
  <c r="Y202" i="1" s="1"/>
  <c r="U605" i="1"/>
  <c r="V605" i="1" s="1"/>
  <c r="Y605" i="1" s="1"/>
  <c r="U393" i="1"/>
  <c r="V393" i="1" s="1"/>
  <c r="Y393" i="1" s="1"/>
  <c r="U292" i="1"/>
  <c r="V292" i="1" s="1"/>
  <c r="Y292" i="1" s="1"/>
  <c r="U96" i="1"/>
  <c r="V96" i="1" s="1"/>
  <c r="Y96" i="1" s="1"/>
  <c r="U225" i="1"/>
  <c r="V225" i="1" s="1"/>
  <c r="Y225" i="1" s="1"/>
  <c r="U14" i="1"/>
  <c r="V14" i="1" s="1"/>
  <c r="Y14" i="1" s="1"/>
  <c r="U505" i="1"/>
  <c r="V505" i="1" s="1"/>
  <c r="Y505" i="1" s="1"/>
  <c r="U232" i="1"/>
  <c r="V232" i="1" s="1"/>
  <c r="Y232" i="1" s="1"/>
  <c r="U603" i="1"/>
  <c r="V603" i="1" s="1"/>
  <c r="Y603" i="1" s="1"/>
  <c r="U546" i="1"/>
  <c r="V546" i="1" s="1"/>
  <c r="Y546" i="1" s="1"/>
  <c r="U777" i="1"/>
  <c r="V777" i="1" s="1"/>
  <c r="Y777" i="1" s="1"/>
  <c r="U964" i="1"/>
  <c r="V964" i="1" s="1"/>
  <c r="Y964" i="1" s="1"/>
  <c r="U608" i="1"/>
  <c r="V608" i="1" s="1"/>
  <c r="Y608" i="1" s="1"/>
  <c r="U59" i="1"/>
  <c r="V59" i="1" s="1"/>
  <c r="Y59" i="1" s="1"/>
  <c r="U797" i="1"/>
  <c r="V797" i="1" s="1"/>
  <c r="Y797" i="1" s="1"/>
  <c r="U469" i="1"/>
  <c r="V469" i="1" s="1"/>
  <c r="Y469" i="1" s="1"/>
  <c r="U739" i="1"/>
  <c r="V739" i="1" s="1"/>
  <c r="Y739" i="1" s="1"/>
  <c r="U673" i="1"/>
  <c r="V673" i="1" s="1"/>
  <c r="Y673" i="1" s="1"/>
  <c r="U127" i="1"/>
  <c r="V127" i="1" s="1"/>
  <c r="Y127" i="1" s="1"/>
  <c r="U477" i="1"/>
  <c r="V477" i="1" s="1"/>
  <c r="Y477" i="1" s="1"/>
  <c r="U412" i="1"/>
  <c r="V412" i="1" s="1"/>
  <c r="Y412" i="1" s="1"/>
  <c r="U729" i="1"/>
  <c r="V729" i="1" s="1"/>
  <c r="Y729" i="1" s="1"/>
  <c r="U812" i="1"/>
  <c r="V812" i="1" s="1"/>
  <c r="Y812" i="1" s="1"/>
  <c r="U74" i="1"/>
  <c r="V74" i="1" s="1"/>
  <c r="Y74" i="1" s="1"/>
  <c r="U68" i="1"/>
  <c r="V68" i="1" s="1"/>
  <c r="Y68" i="1" s="1"/>
  <c r="U700" i="1"/>
  <c r="V700" i="1" s="1"/>
  <c r="Y700" i="1" s="1"/>
  <c r="U337" i="1"/>
  <c r="V337" i="1" s="1"/>
  <c r="Y337" i="1" s="1"/>
  <c r="U387" i="1"/>
  <c r="V387" i="1" s="1"/>
  <c r="Y387" i="1" s="1"/>
  <c r="U385" i="1"/>
  <c r="V385" i="1" s="1"/>
  <c r="Y385" i="1" s="1"/>
  <c r="U1000" i="1"/>
  <c r="V1000" i="1" s="1"/>
  <c r="Y1000" i="1" s="1"/>
  <c r="U5" i="1"/>
  <c r="V5" i="1" s="1"/>
  <c r="Y5" i="1" s="1"/>
  <c r="U787" i="1"/>
  <c r="V787" i="1" s="1"/>
  <c r="Y787" i="1" s="1"/>
  <c r="U951" i="1"/>
  <c r="V951" i="1" s="1"/>
  <c r="Y951" i="1" s="1"/>
  <c r="U317" i="1"/>
  <c r="V317" i="1" s="1"/>
  <c r="Y317" i="1" s="1"/>
  <c r="U681" i="1"/>
  <c r="V681" i="1" s="1"/>
  <c r="Y681" i="1" s="1"/>
  <c r="U142" i="1"/>
  <c r="V142" i="1" s="1"/>
  <c r="Y142" i="1" s="1"/>
  <c r="U719" i="1"/>
  <c r="V719" i="1" s="1"/>
  <c r="Y719" i="1" s="1"/>
  <c r="U1013" i="1"/>
  <c r="V1013" i="1" s="1"/>
  <c r="Y1013" i="1" s="1"/>
  <c r="U793" i="1"/>
  <c r="V793" i="1" s="1"/>
  <c r="Y793" i="1" s="1"/>
  <c r="U740" i="1"/>
  <c r="V740" i="1" s="1"/>
  <c r="Y740" i="1" s="1"/>
  <c r="U904" i="1"/>
  <c r="V904" i="1" s="1"/>
  <c r="Y904" i="1" s="1"/>
  <c r="U734" i="1"/>
  <c r="V734" i="1" s="1"/>
  <c r="Y734" i="1" s="1"/>
  <c r="U634" i="1"/>
  <c r="V634" i="1" s="1"/>
  <c r="Y634" i="1" s="1"/>
  <c r="U409" i="1"/>
  <c r="V409" i="1" s="1"/>
  <c r="Y409" i="1" s="1"/>
  <c r="U671" i="1"/>
  <c r="V671" i="1" s="1"/>
  <c r="Y671" i="1" s="1"/>
  <c r="U227" i="1"/>
  <c r="V227" i="1" s="1"/>
  <c r="Y227" i="1" s="1"/>
  <c r="U166" i="1"/>
  <c r="V166" i="1" s="1"/>
  <c r="Y166" i="1" s="1"/>
  <c r="U699" i="1"/>
  <c r="V699" i="1" s="1"/>
  <c r="Y699" i="1" s="1"/>
  <c r="U376" i="1"/>
  <c r="V376" i="1" s="1"/>
  <c r="Y376" i="1" s="1"/>
  <c r="U332" i="1"/>
  <c r="V332" i="1" s="1"/>
  <c r="Y332" i="1" s="1"/>
  <c r="U931" i="1"/>
  <c r="V931" i="1" s="1"/>
  <c r="Y931" i="1" s="1"/>
  <c r="U693" i="1"/>
  <c r="V693" i="1" s="1"/>
  <c r="Y693" i="1" s="1"/>
  <c r="U323" i="1"/>
  <c r="V323" i="1" s="1"/>
  <c r="Y323" i="1" s="1"/>
  <c r="U421" i="1"/>
  <c r="V421" i="1" s="1"/>
  <c r="Y421" i="1" s="1"/>
  <c r="U154" i="1"/>
  <c r="V154" i="1" s="1"/>
  <c r="Y154" i="1" s="1"/>
  <c r="U856" i="1"/>
  <c r="V856" i="1" s="1"/>
  <c r="Y856" i="1" s="1"/>
  <c r="U65" i="1"/>
  <c r="V65" i="1" s="1"/>
  <c r="Y65" i="1" s="1"/>
  <c r="U558" i="1"/>
  <c r="V558" i="1" s="1"/>
  <c r="Y558" i="1" s="1"/>
  <c r="U810" i="1"/>
  <c r="V810" i="1" s="1"/>
  <c r="Y810" i="1" s="1"/>
  <c r="U222" i="1"/>
  <c r="V222" i="1" s="1"/>
  <c r="Y222" i="1" s="1"/>
  <c r="U462" i="1"/>
  <c r="V462" i="1" s="1"/>
  <c r="Y462" i="1" s="1"/>
  <c r="U196" i="1"/>
  <c r="V196" i="1" s="1"/>
  <c r="Y196" i="1" s="1"/>
  <c r="U28" i="1"/>
  <c r="V28" i="1" s="1"/>
  <c r="Y28" i="1" s="1"/>
  <c r="U500" i="1"/>
  <c r="V500" i="1" s="1"/>
  <c r="Y500" i="1" s="1"/>
  <c r="U245" i="1"/>
  <c r="V245" i="1" s="1"/>
  <c r="Y245" i="1" s="1"/>
  <c r="U473" i="1"/>
  <c r="V473" i="1" s="1"/>
  <c r="Y473" i="1" s="1"/>
  <c r="U926" i="1"/>
  <c r="V926" i="1" s="1"/>
  <c r="Y926" i="1" s="1"/>
  <c r="U37" i="1"/>
  <c r="V37" i="1" s="1"/>
  <c r="Y37" i="1" s="1"/>
  <c r="U788" i="1"/>
  <c r="V788" i="1" s="1"/>
  <c r="Y788" i="1" s="1"/>
  <c r="U662" i="1"/>
  <c r="V662" i="1" s="1"/>
  <c r="Y662" i="1" s="1"/>
  <c r="U315" i="1"/>
  <c r="V315" i="1" s="1"/>
  <c r="Y315" i="1" s="1"/>
  <c r="U860" i="1"/>
  <c r="V860" i="1" s="1"/>
  <c r="Y860" i="1" s="1"/>
  <c r="U230" i="1"/>
  <c r="V230" i="1" s="1"/>
  <c r="Y230" i="1" s="1"/>
  <c r="U411" i="1"/>
  <c r="V411" i="1" s="1"/>
  <c r="Y411" i="1" s="1"/>
  <c r="U195" i="1"/>
  <c r="V195" i="1" s="1"/>
  <c r="Y195" i="1" s="1"/>
  <c r="U294" i="1"/>
  <c r="V294" i="1" s="1"/>
  <c r="Y294" i="1" s="1"/>
  <c r="U449" i="1"/>
  <c r="V449" i="1" s="1"/>
  <c r="Y449" i="1" s="1"/>
  <c r="U871" i="1"/>
  <c r="V871" i="1" s="1"/>
  <c r="Y871" i="1" s="1"/>
  <c r="U536" i="1"/>
  <c r="V536" i="1" s="1"/>
  <c r="Y536" i="1" s="1"/>
  <c r="U486" i="1"/>
  <c r="V486" i="1" s="1"/>
  <c r="Y486" i="1" s="1"/>
  <c r="U563" i="1"/>
  <c r="V563" i="1" s="1"/>
  <c r="Y563" i="1" s="1"/>
  <c r="U72" i="1"/>
  <c r="V72" i="1" s="1"/>
  <c r="Y72" i="1" s="1"/>
  <c r="U651" i="1"/>
  <c r="V651" i="1" s="1"/>
  <c r="Y651" i="1" s="1"/>
  <c r="U329" i="1"/>
  <c r="V329" i="1" s="1"/>
  <c r="Y329" i="1" s="1"/>
  <c r="U285" i="1"/>
  <c r="V285" i="1" s="1"/>
  <c r="Y285" i="1" s="1"/>
  <c r="U884" i="1"/>
  <c r="V884" i="1" s="1"/>
  <c r="Y884" i="1" s="1"/>
  <c r="U646" i="1"/>
  <c r="V646" i="1" s="1"/>
  <c r="Y646" i="1" s="1"/>
  <c r="U275" i="1"/>
  <c r="V275" i="1" s="1"/>
  <c r="Y275" i="1" s="1"/>
  <c r="U374" i="1"/>
  <c r="V374" i="1" s="1"/>
  <c r="Y374" i="1" s="1"/>
  <c r="U107" i="1"/>
  <c r="V107" i="1" s="1"/>
  <c r="Y107" i="1" s="1"/>
  <c r="U783" i="1"/>
  <c r="V783" i="1" s="1"/>
  <c r="Y783" i="1" s="1"/>
  <c r="U347" i="1"/>
  <c r="V347" i="1" s="1"/>
  <c r="Y347" i="1" s="1"/>
  <c r="U640" i="1"/>
  <c r="V640" i="1" s="1"/>
  <c r="Y640" i="1" s="1"/>
  <c r="U158" i="1"/>
  <c r="V158" i="1" s="1"/>
  <c r="Y158" i="1" s="1"/>
  <c r="U415" i="1"/>
  <c r="V415" i="1" s="1"/>
  <c r="Y415" i="1" s="1"/>
  <c r="U539" i="1"/>
  <c r="V539" i="1" s="1"/>
  <c r="Y539" i="1" s="1"/>
  <c r="U198" i="1"/>
  <c r="V198" i="1" s="1"/>
  <c r="Y198" i="1" s="1"/>
  <c r="U278" i="1"/>
  <c r="V278" i="1" s="1"/>
  <c r="Y278" i="1" s="1"/>
  <c r="U121" i="1"/>
  <c r="V121" i="1" s="1"/>
  <c r="Y121" i="1" s="1"/>
  <c r="U869" i="1"/>
  <c r="V869" i="1" s="1"/>
  <c r="Y869" i="1" s="1"/>
  <c r="U7" i="1"/>
  <c r="V7" i="1" s="1"/>
  <c r="Y7" i="1" s="1"/>
  <c r="U1009" i="1"/>
  <c r="V1009" i="1" s="1"/>
  <c r="Y1009" i="1" s="1"/>
  <c r="U924" i="1"/>
  <c r="V924" i="1" s="1"/>
  <c r="Y924" i="1" s="1"/>
  <c r="U795" i="1"/>
  <c r="V795" i="1" s="1"/>
  <c r="Y795" i="1" s="1"/>
  <c r="U772" i="1"/>
  <c r="V772" i="1" s="1"/>
  <c r="Y772" i="1" s="1"/>
  <c r="U344" i="1"/>
  <c r="V344" i="1" s="1"/>
  <c r="Y344" i="1" s="1"/>
  <c r="U266" i="1"/>
  <c r="V266" i="1" s="1"/>
  <c r="Y266" i="1" s="1"/>
  <c r="U136" i="1"/>
  <c r="V136" i="1" s="1"/>
  <c r="Y136" i="1" s="1"/>
  <c r="U557" i="1"/>
  <c r="V557" i="1" s="1"/>
  <c r="Y557" i="1" s="1"/>
  <c r="U234" i="1"/>
  <c r="V234" i="1" s="1"/>
  <c r="Y234" i="1" s="1"/>
  <c r="U238" i="1"/>
  <c r="V238" i="1" s="1"/>
  <c r="Y238" i="1" s="1"/>
  <c r="U743" i="1"/>
  <c r="V743" i="1" s="1"/>
  <c r="Y743" i="1" s="1"/>
  <c r="U551" i="1"/>
  <c r="V551" i="1" s="1"/>
  <c r="Y551" i="1" s="1"/>
  <c r="U228" i="1"/>
  <c r="V228" i="1" s="1"/>
  <c r="Y228" i="1" s="1"/>
  <c r="U327" i="1"/>
  <c r="V327" i="1" s="1"/>
  <c r="Y327" i="1" s="1"/>
  <c r="U60" i="1"/>
  <c r="V60" i="1" s="1"/>
  <c r="Y60" i="1" s="1"/>
  <c r="U689" i="1"/>
  <c r="V689" i="1" s="1"/>
  <c r="Y689" i="1" s="1"/>
  <c r="U972" i="1"/>
  <c r="V972" i="1" s="1"/>
  <c r="Y972" i="1" s="1"/>
  <c r="U715" i="1"/>
  <c r="V715" i="1" s="1"/>
  <c r="Y715" i="1" s="1"/>
  <c r="U128" i="1"/>
  <c r="V128" i="1" s="1"/>
  <c r="Y128" i="1" s="1"/>
  <c r="U368" i="1"/>
  <c r="V368" i="1" s="1"/>
  <c r="Y368" i="1" s="1"/>
  <c r="U101" i="1"/>
  <c r="V101" i="1" s="1"/>
  <c r="Y101" i="1" s="1"/>
  <c r="U741" i="1"/>
  <c r="V741" i="1" s="1"/>
  <c r="Y741" i="1" s="1"/>
  <c r="U478" i="1"/>
  <c r="V478" i="1" s="1"/>
  <c r="Y478" i="1" s="1"/>
  <c r="U405" i="1"/>
  <c r="V405" i="1" s="1"/>
  <c r="Y405" i="1" s="1"/>
  <c r="U150" i="1"/>
  <c r="V150" i="1" s="1"/>
  <c r="Y150" i="1" s="1"/>
  <c r="U379" i="1"/>
  <c r="V379" i="1" s="1"/>
  <c r="Y379" i="1" s="1"/>
  <c r="U456" i="1"/>
  <c r="V456" i="1" s="1"/>
  <c r="Y456" i="1" s="1"/>
  <c r="U554" i="1"/>
  <c r="V554" i="1" s="1"/>
  <c r="Y554" i="1" s="1"/>
  <c r="U496" i="1"/>
  <c r="V496" i="1" s="1"/>
  <c r="Y496" i="1" s="1"/>
  <c r="U173" i="1"/>
  <c r="V173" i="1" s="1"/>
  <c r="Y173" i="1" s="1"/>
  <c r="U697" i="1"/>
  <c r="V697" i="1" s="1"/>
  <c r="Y697" i="1" s="1"/>
  <c r="U839" i="1"/>
  <c r="V839" i="1" s="1"/>
  <c r="Y839" i="1" s="1"/>
  <c r="U286" i="1"/>
  <c r="V286" i="1" s="1"/>
  <c r="Y286" i="1" s="1"/>
  <c r="U324" i="1"/>
  <c r="V324" i="1" s="1"/>
  <c r="Y324" i="1" s="1"/>
  <c r="U943" i="1"/>
  <c r="V943" i="1" s="1"/>
  <c r="Y943" i="1" s="1"/>
  <c r="U338" i="1"/>
  <c r="V338" i="1" s="1"/>
  <c r="Y338" i="1" s="1"/>
  <c r="U538" i="1"/>
  <c r="V538" i="1" s="1"/>
  <c r="Y538" i="1" s="1"/>
  <c r="U168" i="1"/>
  <c r="V168" i="1" s="1"/>
  <c r="Y168" i="1" s="1"/>
  <c r="U160" i="1"/>
  <c r="V160" i="1" s="1"/>
  <c r="Y160" i="1" s="1"/>
  <c r="U517" i="1"/>
  <c r="V517" i="1" s="1"/>
  <c r="Y517" i="1" s="1"/>
  <c r="U459" i="1"/>
  <c r="V459" i="1" s="1"/>
  <c r="Y459" i="1" s="1"/>
  <c r="U162" i="1"/>
  <c r="V162" i="1" s="1"/>
  <c r="Y162" i="1" s="1"/>
  <c r="U391" i="1"/>
  <c r="V391" i="1" s="1"/>
  <c r="Y391" i="1" s="1"/>
  <c r="U81" i="1"/>
  <c r="V81" i="1" s="1"/>
  <c r="Y81" i="1" s="1"/>
  <c r="U827" i="1"/>
  <c r="V827" i="1" s="1"/>
  <c r="Y827" i="1" s="1"/>
  <c r="U794" i="1"/>
  <c r="V794" i="1" s="1"/>
  <c r="Y794" i="1" s="1"/>
  <c r="U545" i="1"/>
  <c r="V545" i="1" s="1"/>
  <c r="Y545" i="1" s="1"/>
  <c r="U203" i="1"/>
  <c r="V203" i="1" s="1"/>
  <c r="Y203" i="1" s="1"/>
  <c r="U432" i="1"/>
  <c r="V432" i="1" s="1"/>
  <c r="Y432" i="1" s="1"/>
  <c r="U814" i="1"/>
  <c r="V814" i="1" s="1"/>
  <c r="Y814" i="1" s="1"/>
  <c r="U823" i="1"/>
  <c r="V823" i="1" s="1"/>
  <c r="Y823" i="1" s="1"/>
  <c r="U568" i="1"/>
  <c r="V568" i="1" s="1"/>
  <c r="Y568" i="1" s="1"/>
  <c r="U481" i="1"/>
  <c r="V481" i="1" s="1"/>
  <c r="Y481" i="1" s="1"/>
  <c r="U220" i="1"/>
  <c r="V220" i="1" s="1"/>
  <c r="Y220" i="1" s="1"/>
  <c r="U1012" i="1"/>
  <c r="V1012" i="1" s="1"/>
  <c r="Y1012" i="1" s="1"/>
  <c r="U736" i="1"/>
  <c r="V736" i="1" s="1"/>
  <c r="Y736" i="1" s="1"/>
  <c r="U348" i="1"/>
  <c r="V348" i="1" s="1"/>
  <c r="Y348" i="1" s="1"/>
  <c r="U442" i="1"/>
  <c r="V442" i="1" s="1"/>
  <c r="Y442" i="1" s="1"/>
  <c r="U140" i="1"/>
  <c r="V140" i="1" s="1"/>
  <c r="Y140" i="1" s="1"/>
  <c r="U395" i="1"/>
  <c r="V395" i="1" s="1"/>
  <c r="Y395" i="1" s="1"/>
  <c r="U1025" i="1"/>
  <c r="V1025" i="1" s="1"/>
  <c r="Y1025" i="1" s="1"/>
  <c r="U799" i="1"/>
  <c r="V799" i="1" s="1"/>
  <c r="Y799" i="1" s="1"/>
  <c r="U143" i="1"/>
  <c r="V143" i="1" s="1"/>
  <c r="Y143" i="1" s="1"/>
  <c r="U687" i="1"/>
  <c r="V687" i="1" s="1"/>
  <c r="Y687" i="1" s="1"/>
  <c r="U122" i="1"/>
  <c r="V122" i="1" s="1"/>
  <c r="Y122" i="1" s="1"/>
  <c r="U298" i="1"/>
  <c r="V298" i="1" s="1"/>
  <c r="Y298" i="1" s="1"/>
  <c r="U167" i="1"/>
  <c r="V167" i="1" s="1"/>
  <c r="Y167" i="1" s="1"/>
  <c r="U441" i="1"/>
  <c r="V441" i="1" s="1"/>
  <c r="Y441" i="1" s="1"/>
  <c r="U82" i="1"/>
  <c r="V82" i="1" s="1"/>
  <c r="Y82" i="1" s="1"/>
  <c r="U901" i="1"/>
  <c r="V901" i="1" s="1"/>
  <c r="Y901" i="1" s="1"/>
  <c r="U577" i="1"/>
  <c r="V577" i="1" s="1"/>
  <c r="Y577" i="1" s="1"/>
  <c r="U631" i="1"/>
  <c r="V631" i="1" s="1"/>
  <c r="Y631" i="1" s="1"/>
  <c r="U996" i="1"/>
  <c r="V996" i="1" s="1"/>
  <c r="Y996" i="1" s="1"/>
  <c r="U392" i="1"/>
  <c r="V392" i="1" s="1"/>
  <c r="Y392" i="1" s="1"/>
  <c r="U407" i="1"/>
  <c r="V407" i="1" s="1"/>
  <c r="Y407" i="1" s="1"/>
  <c r="U660" i="1"/>
  <c r="V660" i="1" s="1"/>
  <c r="Y660" i="1" s="1"/>
  <c r="U134" i="1"/>
  <c r="V134" i="1" s="1"/>
  <c r="Y134" i="1" s="1"/>
  <c r="U1024" i="1"/>
  <c r="V1024" i="1" s="1"/>
  <c r="Y1024" i="1" s="1"/>
  <c r="U146" i="1"/>
  <c r="V146" i="1" s="1"/>
  <c r="Y146" i="1" s="1"/>
  <c r="U129" i="1"/>
  <c r="V129" i="1" s="1"/>
  <c r="Y129" i="1" s="1"/>
  <c r="U998" i="1"/>
  <c r="V998" i="1" s="1"/>
  <c r="Y998" i="1" s="1"/>
  <c r="U364" i="1"/>
  <c r="V364" i="1" s="1"/>
  <c r="Y364" i="1" s="1"/>
  <c r="U728" i="1"/>
  <c r="V728" i="1" s="1"/>
  <c r="Y728" i="1" s="1"/>
  <c r="U299" i="1"/>
  <c r="V299" i="1" s="1"/>
  <c r="Y299" i="1" s="1"/>
  <c r="U58" i="1"/>
  <c r="V58" i="1" s="1"/>
  <c r="Y58" i="1" s="1"/>
  <c r="U670" i="1"/>
  <c r="V670" i="1" s="1"/>
  <c r="Y670" i="1" s="1"/>
  <c r="U474" i="1"/>
  <c r="V474" i="1" s="1"/>
  <c r="Y474" i="1" s="1"/>
  <c r="U20" i="1"/>
  <c r="V20" i="1" s="1"/>
  <c r="Y20" i="1" s="1"/>
  <c r="U652" i="1"/>
  <c r="V652" i="1" s="1"/>
  <c r="Y652" i="1" s="1"/>
  <c r="U290" i="1"/>
  <c r="V290" i="1" s="1"/>
  <c r="Y290" i="1" s="1"/>
  <c r="U339" i="1"/>
  <c r="V339" i="1" s="1"/>
  <c r="Y339" i="1" s="1"/>
  <c r="U66" i="1"/>
  <c r="V66" i="1" s="1"/>
  <c r="Y66" i="1" s="1"/>
  <c r="U443" i="1"/>
  <c r="V443" i="1" s="1"/>
  <c r="Y443" i="1" s="1"/>
  <c r="U306" i="1"/>
  <c r="V306" i="1" s="1"/>
  <c r="Y306" i="1" s="1"/>
  <c r="U427" i="1"/>
  <c r="V427" i="1" s="1"/>
  <c r="Y427" i="1" s="1"/>
  <c r="U468" i="1"/>
  <c r="V468" i="1" s="1"/>
  <c r="Y468" i="1" s="1"/>
  <c r="U269" i="1"/>
  <c r="V269" i="1" s="1"/>
  <c r="Y269" i="1" s="1"/>
  <c r="U1014" i="1"/>
  <c r="V1014" i="1" s="1"/>
  <c r="Y1014" i="1" s="1"/>
  <c r="U544" i="1"/>
  <c r="V544" i="1" s="1"/>
  <c r="Y544" i="1" s="1"/>
  <c r="U876" i="1"/>
  <c r="V876" i="1" s="1"/>
  <c r="Y876" i="1" s="1"/>
  <c r="U458" i="1"/>
  <c r="V458" i="1" s="1"/>
  <c r="Y458" i="1" s="1"/>
  <c r="U712" i="1"/>
  <c r="V712" i="1" s="1"/>
  <c r="Y712" i="1" s="1"/>
  <c r="U680" i="1"/>
  <c r="V680" i="1" s="1"/>
  <c r="Y680" i="1" s="1"/>
  <c r="U357" i="1"/>
  <c r="V357" i="1" s="1"/>
  <c r="Y357" i="1" s="1"/>
  <c r="U349" i="1"/>
  <c r="V349" i="1" s="1"/>
  <c r="Y349" i="1" s="1"/>
  <c r="U658" i="1"/>
  <c r="V658" i="1" s="1"/>
  <c r="Y658" i="1" s="1"/>
  <c r="U674" i="1"/>
  <c r="V674" i="1" s="1"/>
  <c r="Y674" i="1" s="1"/>
  <c r="U351" i="1"/>
  <c r="V351" i="1" s="1"/>
  <c r="Y351" i="1" s="1"/>
  <c r="U43" i="1"/>
  <c r="V43" i="1" s="1"/>
  <c r="Y43" i="1" s="1"/>
  <c r="U666" i="1"/>
  <c r="V666" i="1" s="1"/>
  <c r="Y666" i="1" s="1"/>
  <c r="U973" i="1"/>
  <c r="V973" i="1" s="1"/>
  <c r="Y973" i="1" s="1"/>
  <c r="U542" i="1"/>
  <c r="V542" i="1" s="1"/>
  <c r="Y542" i="1" s="1"/>
  <c r="U300" i="1"/>
  <c r="V300" i="1" s="1"/>
  <c r="Y300" i="1" s="1"/>
  <c r="U345" i="1"/>
  <c r="V345" i="1" s="1"/>
  <c r="Y345" i="1" s="1"/>
  <c r="U84" i="1"/>
  <c r="V84" i="1" s="1"/>
  <c r="Y84" i="1" s="1"/>
  <c r="U967" i="1"/>
  <c r="V967" i="1" s="1"/>
  <c r="Y967" i="1" s="1"/>
  <c r="U377" i="1"/>
  <c r="V377" i="1" s="1"/>
  <c r="Y377" i="1" s="1"/>
  <c r="U710" i="1"/>
  <c r="V710" i="1" s="1"/>
  <c r="Y710" i="1" s="1"/>
  <c r="U362" i="1"/>
  <c r="V362" i="1" s="1"/>
  <c r="Y362" i="1" s="1"/>
  <c r="U95" i="1"/>
  <c r="V95" i="1" s="1"/>
  <c r="Y95" i="1" s="1"/>
  <c r="U148" i="1"/>
  <c r="V148" i="1" s="1"/>
  <c r="Y148" i="1" s="1"/>
  <c r="U779" i="1"/>
  <c r="V779" i="1" s="1"/>
  <c r="Y779" i="1" s="1"/>
  <c r="U404" i="1"/>
  <c r="V404" i="1" s="1"/>
  <c r="Y404" i="1" s="1"/>
  <c r="U126" i="1"/>
  <c r="V126" i="1" s="1"/>
  <c r="Y126" i="1" s="1"/>
  <c r="U569" i="1"/>
  <c r="V569" i="1" s="1"/>
  <c r="Y569" i="1" s="1"/>
  <c r="U637" i="1"/>
  <c r="V637" i="1" s="1"/>
  <c r="Y637" i="1" s="1"/>
  <c r="U757" i="1"/>
  <c r="V757" i="1" s="1"/>
  <c r="Y757" i="1" s="1"/>
  <c r="U335" i="1"/>
  <c r="V335" i="1" s="1"/>
  <c r="Y335" i="1" s="1"/>
  <c r="U668" i="1"/>
  <c r="V668" i="1" s="1"/>
  <c r="Y668" i="1" s="1"/>
  <c r="U694" i="1"/>
  <c r="V694" i="1" s="1"/>
  <c r="Y694" i="1" s="1"/>
  <c r="U358" i="1"/>
  <c r="V358" i="1" s="1"/>
  <c r="Y358" i="1" s="1"/>
  <c r="U747" i="1"/>
  <c r="V747" i="1" s="1"/>
  <c r="Y747" i="1" s="1"/>
  <c r="U717" i="1"/>
  <c r="V717" i="1" s="1"/>
  <c r="Y717" i="1" s="1"/>
  <c r="U62" i="1"/>
  <c r="V62" i="1" s="1"/>
  <c r="Y62" i="1" s="1"/>
  <c r="U842" i="1"/>
  <c r="V842" i="1" s="1"/>
  <c r="Y842" i="1" s="1"/>
  <c r="U137" i="1"/>
  <c r="V137" i="1" s="1"/>
  <c r="Y137" i="1" s="1"/>
  <c r="U965" i="1"/>
  <c r="V965" i="1" s="1"/>
  <c r="Y965" i="1" s="1"/>
  <c r="U55" i="1"/>
  <c r="V55" i="1" s="1"/>
  <c r="Y55" i="1" s="1"/>
  <c r="U470" i="1"/>
  <c r="V470" i="1" s="1"/>
  <c r="Y470" i="1" s="1"/>
  <c r="U423" i="1"/>
  <c r="V423" i="1" s="1"/>
  <c r="Y423" i="1" s="1"/>
  <c r="U71" i="1"/>
  <c r="V71" i="1" s="1"/>
  <c r="Y71" i="1" s="1"/>
  <c r="U169" i="1"/>
  <c r="V169" i="1" s="1"/>
  <c r="Y169" i="1" s="1"/>
  <c r="U567" i="1"/>
  <c r="V567" i="1" s="1"/>
  <c r="Y567" i="1" s="1"/>
  <c r="U288" i="1"/>
  <c r="V288" i="1" s="1"/>
  <c r="Y288" i="1" s="1"/>
  <c r="U273" i="1"/>
  <c r="V273" i="1" s="1"/>
  <c r="Y273" i="1" s="1"/>
  <c r="U73" i="1"/>
  <c r="V73" i="1" s="1"/>
  <c r="Y73" i="1" s="1"/>
  <c r="U912" i="1"/>
  <c r="V912" i="1" s="1"/>
  <c r="Y912" i="1" s="1"/>
  <c r="U849" i="1"/>
  <c r="V849" i="1" s="1"/>
  <c r="Y849" i="1" s="1"/>
  <c r="U664" i="1"/>
  <c r="V664" i="1" s="1"/>
  <c r="Y664" i="1" s="1"/>
  <c r="U310" i="1"/>
  <c r="V310" i="1" s="1"/>
  <c r="Y310" i="1" s="1"/>
  <c r="U611" i="1"/>
  <c r="V611" i="1" s="1"/>
  <c r="Y611" i="1" s="1"/>
  <c r="U304" i="1"/>
  <c r="V304" i="1" s="1"/>
  <c r="Y304" i="1" s="1"/>
  <c r="U548" i="1"/>
  <c r="V548" i="1" s="1"/>
  <c r="Y548" i="1" s="1"/>
  <c r="U511" i="1"/>
  <c r="V511" i="1" s="1"/>
  <c r="Y511" i="1" s="1"/>
  <c r="U175" i="1"/>
  <c r="V175" i="1" s="1"/>
  <c r="Y175" i="1" s="1"/>
  <c r="U453" i="1"/>
  <c r="V453" i="1" s="1"/>
  <c r="Y453" i="1" s="1"/>
  <c r="U197" i="1"/>
  <c r="V197" i="1" s="1"/>
  <c r="Y197" i="1" s="1"/>
  <c r="U621" i="1"/>
  <c r="V621" i="1" s="1"/>
  <c r="Y621" i="1" s="1"/>
  <c r="U857" i="1"/>
  <c r="V857" i="1" s="1"/>
  <c r="Y857" i="1" s="1"/>
  <c r="U265" i="1"/>
  <c r="V265" i="1" s="1"/>
  <c r="Y265" i="1" s="1"/>
  <c r="U579" i="1"/>
  <c r="V579" i="1" s="1"/>
  <c r="Y579" i="1" s="1"/>
  <c r="U570" i="1"/>
  <c r="V570" i="1" s="1"/>
  <c r="Y570" i="1" s="1"/>
  <c r="U215" i="1"/>
  <c r="V215" i="1" s="1"/>
  <c r="Y215" i="1" s="1"/>
  <c r="U564" i="1"/>
  <c r="V564" i="1" s="1"/>
  <c r="Y564" i="1" s="1"/>
  <c r="U209" i="1"/>
  <c r="V209" i="1" s="1"/>
  <c r="Y209" i="1" s="1"/>
  <c r="U365" i="1"/>
  <c r="V365" i="1" s="1"/>
  <c r="Y365" i="1" s="1"/>
  <c r="U64" i="1"/>
  <c r="V64" i="1" s="1"/>
  <c r="Y64" i="1" s="1"/>
  <c r="U16" i="1"/>
  <c r="V16" i="1" s="1"/>
  <c r="Y16" i="1" s="1"/>
  <c r="U479" i="1"/>
  <c r="V479" i="1" s="1"/>
  <c r="Y479" i="1" s="1"/>
  <c r="U93" i="1"/>
  <c r="V93" i="1" s="1"/>
  <c r="Y93" i="1" s="1"/>
  <c r="U27" i="1"/>
  <c r="V27" i="1" s="1"/>
  <c r="Y27" i="1" s="1"/>
  <c r="U276" i="1"/>
  <c r="V276" i="1" s="1"/>
  <c r="Y276" i="1" s="1"/>
  <c r="U343" i="1"/>
  <c r="V343" i="1" s="1"/>
  <c r="Y343" i="1" s="1"/>
  <c r="U958" i="1"/>
  <c r="V958" i="1" s="1"/>
  <c r="Y958" i="1" s="1"/>
  <c r="U885" i="1"/>
  <c r="V885" i="1" s="1"/>
  <c r="Y885" i="1" s="1"/>
  <c r="U108" i="1"/>
  <c r="V108" i="1" s="1"/>
  <c r="Y108" i="1" s="1"/>
  <c r="U937" i="1"/>
  <c r="V937" i="1" s="1"/>
  <c r="Y937" i="1" s="1"/>
  <c r="U187" i="1"/>
  <c r="V187" i="1" s="1"/>
  <c r="Y187" i="1" s="1"/>
  <c r="U649" i="1"/>
  <c r="V649" i="1" s="1"/>
  <c r="Y649" i="1" s="1"/>
  <c r="U181" i="1"/>
  <c r="V181" i="1" s="1"/>
  <c r="Y181" i="1" s="1"/>
  <c r="U12" i="1"/>
  <c r="V12" i="1" s="1"/>
  <c r="Y12" i="1" s="1"/>
  <c r="U925" i="1"/>
  <c r="V925" i="1" s="1"/>
  <c r="Y925" i="1" s="1"/>
  <c r="U321" i="1"/>
  <c r="V321" i="1" s="1"/>
  <c r="Y321" i="1" s="1"/>
  <c r="U331" i="1"/>
  <c r="V331" i="1" s="1"/>
  <c r="Y331" i="1" s="1"/>
  <c r="U373" i="1"/>
  <c r="V373" i="1" s="1"/>
  <c r="Y373" i="1" s="1"/>
  <c r="U354" i="1"/>
  <c r="V354" i="1" s="1"/>
  <c r="Y354" i="1" s="1"/>
  <c r="U31" i="1"/>
  <c r="V31" i="1" s="1"/>
  <c r="Y31" i="1" s="1"/>
  <c r="U208" i="1"/>
  <c r="V208" i="1" s="1"/>
  <c r="Y208" i="1" s="1"/>
  <c r="U18" i="1"/>
  <c r="V18" i="1" s="1"/>
  <c r="Y18" i="1" s="1"/>
  <c r="U464" i="1"/>
  <c r="V464" i="1" s="1"/>
  <c r="Y464" i="1" s="1"/>
  <c r="U417" i="1"/>
  <c r="V417" i="1" s="1"/>
  <c r="Y417" i="1" s="1"/>
  <c r="U132" i="1"/>
  <c r="V132" i="1" s="1"/>
  <c r="Y132" i="1" s="1"/>
  <c r="U821" i="1"/>
  <c r="V821" i="1" s="1"/>
  <c r="Y821" i="1" s="1"/>
  <c r="U156" i="1"/>
  <c r="V156" i="1" s="1"/>
  <c r="Y156" i="1" s="1"/>
  <c r="U80" i="1"/>
  <c r="V80" i="1" s="1"/>
  <c r="Y80" i="1" s="1"/>
  <c r="U336" i="1"/>
  <c r="V336" i="1" s="1"/>
  <c r="Y336" i="1" s="1"/>
  <c r="U103" i="1"/>
  <c r="V103" i="1" s="1"/>
  <c r="Y103" i="1" s="1"/>
  <c r="U767" i="1"/>
  <c r="V767" i="1" s="1"/>
  <c r="Y767" i="1" s="1"/>
  <c r="U151" i="1"/>
  <c r="V151" i="1" s="1"/>
  <c r="Y151" i="1" s="1"/>
  <c r="U296" i="1"/>
  <c r="V296" i="1" s="1"/>
  <c r="Y296" i="1" s="1"/>
  <c r="U333" i="1"/>
  <c r="V333" i="1" s="1"/>
  <c r="Y333" i="1" s="1"/>
  <c r="U527" i="1"/>
  <c r="V527" i="1" s="1"/>
  <c r="Y527" i="1" s="1"/>
  <c r="U355" i="1"/>
  <c r="V355" i="1" s="1"/>
  <c r="Y355" i="1" s="1"/>
  <c r="U625" i="1"/>
  <c r="V625" i="1" s="1"/>
  <c r="Y625" i="1" s="1"/>
  <c r="U282" i="1"/>
  <c r="V282" i="1" s="1"/>
  <c r="Y282" i="1" s="1"/>
  <c r="U243" i="1"/>
  <c r="V243" i="1" s="1"/>
  <c r="Y243" i="1" s="1"/>
  <c r="U111" i="1"/>
  <c r="V111" i="1" s="1"/>
  <c r="Y111" i="1" s="1"/>
  <c r="U235" i="1"/>
  <c r="V235" i="1" s="1"/>
  <c r="Y235" i="1" s="1"/>
  <c r="U48" i="1"/>
  <c r="V48" i="1" s="1"/>
  <c r="Y48" i="1" s="1"/>
  <c r="U498" i="1"/>
  <c r="V498" i="1" s="1"/>
  <c r="Y498" i="1" s="1"/>
  <c r="U284" i="1"/>
  <c r="V284" i="1" s="1"/>
  <c r="Y284" i="1" s="1"/>
  <c r="U820" i="1"/>
  <c r="V820" i="1" s="1"/>
  <c r="Y820" i="1" s="1"/>
  <c r="U949" i="1"/>
  <c r="V949" i="1" s="1"/>
  <c r="Y949" i="1" s="1"/>
  <c r="U221" i="1"/>
  <c r="V221" i="1" s="1"/>
  <c r="Y221" i="1" s="1"/>
  <c r="U633" i="1"/>
  <c r="V633" i="1" s="1"/>
  <c r="Y633" i="1" s="1"/>
  <c r="U302" i="1"/>
  <c r="V302" i="1" s="1"/>
  <c r="Y302" i="1" s="1"/>
  <c r="U627" i="1"/>
  <c r="V627" i="1" s="1"/>
  <c r="Y627" i="1" s="1"/>
  <c r="U485" i="1"/>
  <c r="V485" i="1" s="1"/>
  <c r="Y485" i="1" s="1"/>
  <c r="U1020" i="1"/>
  <c r="V1020" i="1" s="1"/>
  <c r="Y1020" i="1" s="1"/>
  <c r="U763" i="1"/>
  <c r="V763" i="1" s="1"/>
  <c r="Y763" i="1" s="1"/>
  <c r="U919" i="1"/>
  <c r="V919" i="1" s="1"/>
  <c r="Y919" i="1" s="1"/>
  <c r="U426" i="1"/>
  <c r="V426" i="1" s="1"/>
  <c r="Y426" i="1" s="1"/>
  <c r="U318" i="1"/>
  <c r="V318" i="1" s="1"/>
  <c r="Y318" i="1" s="1"/>
  <c r="U311" i="1"/>
  <c r="V311" i="1" s="1"/>
  <c r="Y311" i="1" s="1"/>
  <c r="U921" i="1"/>
  <c r="V921" i="1" s="1"/>
  <c r="Y921" i="1" s="1"/>
  <c r="U818" i="1"/>
  <c r="V818" i="1" s="1"/>
  <c r="Y818" i="1" s="1"/>
  <c r="U79" i="1"/>
  <c r="V79" i="1" s="1"/>
  <c r="Y79" i="1" s="1"/>
  <c r="U586" i="1"/>
  <c r="V586" i="1" s="1"/>
  <c r="Y586" i="1" s="1"/>
  <c r="U207" i="1"/>
  <c r="V207" i="1" s="1"/>
  <c r="Y207" i="1" s="1"/>
  <c r="U532" i="1"/>
  <c r="V532" i="1" s="1"/>
  <c r="Y532" i="1" s="1"/>
  <c r="U438" i="1"/>
  <c r="V438" i="1" s="1"/>
  <c r="Y438" i="1" s="1"/>
  <c r="U879" i="1"/>
  <c r="V879" i="1" s="1"/>
  <c r="Y879" i="1" s="1"/>
  <c r="U592" i="1"/>
  <c r="V592" i="1" s="1"/>
  <c r="Y592" i="1" s="1"/>
  <c r="U251" i="1"/>
  <c r="V251" i="1" s="1"/>
  <c r="Y251" i="1" s="1"/>
  <c r="U872" i="1"/>
  <c r="V872" i="1" s="1"/>
  <c r="Y872" i="1" s="1"/>
  <c r="U615" i="1"/>
  <c r="V615" i="1" s="1"/>
  <c r="Y615" i="1" s="1"/>
  <c r="U267" i="1"/>
  <c r="V267" i="1" s="1"/>
  <c r="Y267" i="1" s="1"/>
  <c r="U390" i="1"/>
  <c r="V390" i="1" s="1"/>
  <c r="Y390" i="1" s="1"/>
  <c r="U647" i="1"/>
  <c r="V647" i="1" s="1"/>
  <c r="Y647" i="1" s="1"/>
  <c r="U895" i="1"/>
  <c r="V895" i="1" s="1"/>
  <c r="Y895" i="1" s="1"/>
  <c r="U920" i="1"/>
  <c r="V920" i="1" s="1"/>
  <c r="Y920" i="1" s="1"/>
  <c r="U686" i="1"/>
  <c r="V686" i="1" s="1"/>
  <c r="Y686" i="1" s="1"/>
  <c r="U510" i="1"/>
  <c r="V510" i="1" s="1"/>
  <c r="Y510" i="1" s="1"/>
  <c r="U191" i="1"/>
  <c r="V191" i="1" s="1"/>
  <c r="Y191" i="1" s="1"/>
  <c r="U504" i="1"/>
  <c r="V504" i="1" s="1"/>
  <c r="Y504" i="1" s="1"/>
  <c r="U279" i="1"/>
  <c r="V279" i="1" s="1"/>
  <c r="Y279" i="1" s="1"/>
  <c r="U594" i="1"/>
  <c r="V594" i="1" s="1"/>
  <c r="Y594" i="1" s="1"/>
  <c r="U253" i="1"/>
  <c r="V253" i="1" s="1"/>
  <c r="Y253" i="1" s="1"/>
  <c r="U54" i="1"/>
  <c r="V54" i="1" s="1"/>
  <c r="Y54" i="1" s="1"/>
  <c r="U543" i="1"/>
  <c r="V543" i="1" s="1"/>
  <c r="Y543" i="1" s="1"/>
  <c r="U1021" i="1"/>
  <c r="V1021" i="1" s="1"/>
  <c r="Y1021" i="1" s="1"/>
  <c r="U893" i="1"/>
  <c r="V893" i="1" s="1"/>
  <c r="Y893" i="1" s="1"/>
  <c r="U975" i="1"/>
  <c r="V975" i="1" s="1"/>
  <c r="Y975" i="1" s="1"/>
  <c r="U482" i="1"/>
  <c r="V482" i="1" s="1"/>
  <c r="Y482" i="1" s="1"/>
  <c r="U104" i="1"/>
  <c r="V104" i="1" s="1"/>
  <c r="Y104" i="1" s="1"/>
  <c r="U312" i="1"/>
  <c r="V312" i="1" s="1"/>
  <c r="Y312" i="1" s="1"/>
  <c r="U776" i="1"/>
  <c r="V776" i="1" s="1"/>
  <c r="Y776" i="1" s="1"/>
  <c r="U406" i="1"/>
  <c r="V406" i="1" s="1"/>
  <c r="Y406" i="1" s="1"/>
  <c r="U789" i="1"/>
  <c r="V789" i="1" s="1"/>
  <c r="Y789" i="1" s="1"/>
  <c r="U289" i="1"/>
  <c r="V289" i="1" s="1"/>
  <c r="Y289" i="1" s="1"/>
  <c r="U892" i="1"/>
  <c r="V892" i="1" s="1"/>
  <c r="Y892" i="1" s="1"/>
  <c r="U521" i="1"/>
  <c r="V521" i="1" s="1"/>
  <c r="Y521" i="1" s="1"/>
  <c r="U721" i="1"/>
  <c r="V721" i="1" s="1"/>
  <c r="Y721" i="1" s="1"/>
  <c r="U41" i="1"/>
  <c r="V41" i="1" s="1"/>
  <c r="Y41" i="1" s="1"/>
  <c r="U270" i="1"/>
  <c r="V270" i="1" s="1"/>
  <c r="Y270" i="1" s="1"/>
</calcChain>
</file>

<file path=xl/sharedStrings.xml><?xml version="1.0" encoding="utf-8"?>
<sst xmlns="http://schemas.openxmlformats.org/spreadsheetml/2006/main" count="6427" uniqueCount="1703">
  <si>
    <t>Diagnostiek</t>
  </si>
  <si>
    <t>Consulttype</t>
  </si>
  <si>
    <t>Duur vanaf</t>
  </si>
  <si>
    <t>Setting</t>
  </si>
  <si>
    <t>Beroepscategorie</t>
  </si>
  <si>
    <t>Aantal directe minuten</t>
  </si>
  <si>
    <t>Aantal indirecte minuten</t>
  </si>
  <si>
    <t>Productprijs</t>
  </si>
  <si>
    <t>Productprijs check</t>
  </si>
  <si>
    <t>Opslag kapitaallasten</t>
  </si>
  <si>
    <t>Rente inventaris (0,41%)</t>
  </si>
  <si>
    <t>Financieringslasten (1,55%)</t>
  </si>
  <si>
    <t>Minuutkostprijs (prijspeil 2017)</t>
  </si>
  <si>
    <t>Personeel</t>
  </si>
  <si>
    <t>Materieel</t>
  </si>
  <si>
    <t>85/15</t>
  </si>
  <si>
    <t>75/25</t>
  </si>
  <si>
    <t>90/10</t>
  </si>
  <si>
    <t>0/100</t>
  </si>
  <si>
    <t>2018 (definitief)</t>
  </si>
  <si>
    <t>2019 (definitief)</t>
  </si>
  <si>
    <t>2020 (voolopig)</t>
  </si>
  <si>
    <t>2019 (voorlopig)</t>
  </si>
  <si>
    <t>2020 (definitief)</t>
  </si>
  <si>
    <t>2021 (voolopig)</t>
  </si>
  <si>
    <t>Cumulatief 17-18</t>
  </si>
  <si>
    <t>Cumulatief 17-19</t>
  </si>
  <si>
    <t>Cumulatief 17-20</t>
  </si>
  <si>
    <t>Cumulatief 17-21</t>
  </si>
  <si>
    <t>Cumulatief 20-21</t>
  </si>
  <si>
    <t>Kapitaallasten</t>
  </si>
  <si>
    <t>Tarief</t>
  </si>
  <si>
    <t>Tarief check</t>
  </si>
  <si>
    <t>Groepsgrootte</t>
  </si>
  <si>
    <t>Aantal minuten totaal</t>
  </si>
  <si>
    <t>Aantal minuten declarabel</t>
  </si>
  <si>
    <t>Verzorgingsgraad</t>
  </si>
  <si>
    <t>Beveiligingsniveau</t>
  </si>
  <si>
    <t>Financieringsstroom</t>
  </si>
  <si>
    <t>licht</t>
  </si>
  <si>
    <t>ggz</t>
  </si>
  <si>
    <t>fz</t>
  </si>
  <si>
    <t>Opslag kapitaallasten verblijf</t>
  </si>
  <si>
    <t>Aantal uur dagbesteding</t>
  </si>
  <si>
    <t>Uurkostprijs dagbesteding</t>
  </si>
  <si>
    <t>Productprijs verblijfsdag</t>
  </si>
  <si>
    <t>Aantal minuten vaktherapie</t>
  </si>
  <si>
    <t>Minuutkostprijs vaktherapie (prijspeil 2017)</t>
  </si>
  <si>
    <t>Opslag dagbesteding</t>
  </si>
  <si>
    <t>Opslag dagbesteding check</t>
  </si>
  <si>
    <t>Opslag vaktherapie</t>
  </si>
  <si>
    <t>Behandeling</t>
  </si>
  <si>
    <t>Overige beroepen</t>
  </si>
  <si>
    <t>Arts - specialist (Wet Big artikel 14)</t>
  </si>
  <si>
    <t>Klinisch (neuro)psycholoog (Wet Big artikel 14)</t>
  </si>
  <si>
    <t>Verpleegkundig specialist geestelijke gezondheidszorg (Wet Big artikel 14)</t>
  </si>
  <si>
    <t>Arts (Wet Big artikel 3)</t>
  </si>
  <si>
    <t>Gezondheidszorgpsycholoog (Wet Big artikel 3)</t>
  </si>
  <si>
    <t>Psychotherapeut (Wet Big artikel 3)</t>
  </si>
  <si>
    <t>Verpleegkundige (Wet Big artikel 3)</t>
  </si>
  <si>
    <t>Ambulant – kwaliteitsstatuut sectie II</t>
  </si>
  <si>
    <t>Ambulant – kwaliteitsstatuut sectie III – monodisciplinair</t>
  </si>
  <si>
    <t>Ambulant – kwaliteitsstatuut sectie III – multidisciplinair</t>
  </si>
  <si>
    <t>Outreachend</t>
  </si>
  <si>
    <t>beperkt</t>
  </si>
  <si>
    <t>matig</t>
  </si>
  <si>
    <t>gemiddeld</t>
  </si>
  <si>
    <t>intensief</t>
  </si>
  <si>
    <t>extra intensief</t>
  </si>
  <si>
    <t>zeer intensief</t>
  </si>
  <si>
    <t>Prestatiebeschrijving</t>
  </si>
  <si>
    <t>Verblijfsdag A</t>
  </si>
  <si>
    <t>Verblijfsdag B</t>
  </si>
  <si>
    <t>Verblijfsdag C</t>
  </si>
  <si>
    <t>Verblijfsdag D</t>
  </si>
  <si>
    <t>Verblijfsdag E</t>
  </si>
  <si>
    <t>Verblijfsdag F</t>
  </si>
  <si>
    <t>Verblijfsdag G</t>
  </si>
  <si>
    <t>high intensive care</t>
  </si>
  <si>
    <t>Verblijfsdag H</t>
  </si>
  <si>
    <t>Verblijf met rechtvaardigingsgrond</t>
  </si>
  <si>
    <t>Elektroconvulsietherapie ggz regulier</t>
  </si>
  <si>
    <t>Elektroconvulsietherapie ggz complex</t>
  </si>
  <si>
    <t>Elektroconvulsietherapie fz regulier</t>
  </si>
  <si>
    <t>Elektroconvulsietherapie fz complex</t>
  </si>
  <si>
    <t>Consultatie bij euthanasieverzoeken</t>
  </si>
  <si>
    <t>Onderlinge dienstverlening</t>
  </si>
  <si>
    <t>Intercollegiaal overleg kort Setting ambulant kwaliteitsstatuut sectie II</t>
  </si>
  <si>
    <t>Intercollegiaal overleg lang Setting ambulant kwaliteitsstatuut sectie II</t>
  </si>
  <si>
    <t>Forensisch psychiatrisch toezicht</t>
  </si>
  <si>
    <t>Ambulante dagbesteding</t>
  </si>
  <si>
    <t>Zorgmachtiging Wet verplichte ggz</t>
  </si>
  <si>
    <t>Niet-basispakketzorg consult</t>
  </si>
  <si>
    <t>Niet-basispakketzorg verblijf</t>
  </si>
  <si>
    <t>Schriftelijke informatieverstrekking (met toestemming patiënt) aan derden.</t>
  </si>
  <si>
    <t>Acute ggz binnen budget - Overige beroepen - 5 minuten</t>
  </si>
  <si>
    <t>Acute ggz binnen budget - Arts - specialist (Wet Big artikel 14) - 5 minuten</t>
  </si>
  <si>
    <t>Acute ggz binnen budget - Klinisch (neuro) - psycholoog (Wet Big artikel 14) - 5 minuten</t>
  </si>
  <si>
    <t>Acute ggz binnen budget - Verpleegkundig specialist geestelijke gezondheidszorg (Wet Big artikel 14) - 5 minuten</t>
  </si>
  <si>
    <t>Acute ggz binnen budget - Arts (Wet Big artikel 3) - 5 minuten</t>
  </si>
  <si>
    <t>Acute ggz binnen budget - Gezondheidszorgpsycholoog (Wet Big artikel 3) - 5 minuten</t>
  </si>
  <si>
    <t>Acute ggz binnen budget - Psychotherapeut (Wet Big artikel 3) - 5 minuten</t>
  </si>
  <si>
    <t>Acute ggz binnen budget - Verpleegkundige (Wet Big artikel 3) - 5 minuten</t>
  </si>
  <si>
    <t>Acute ggz binnen budget - Overige beroepen - 15 minuten</t>
  </si>
  <si>
    <t>Acute ggz binnen budget - Arts - specialist (Wet Big artikel 14) - 15 minuten</t>
  </si>
  <si>
    <t>Acute ggz binnen budget - Klinisch (neuro) - psycholoog (Wet Big artikel 14) - 15 minuten</t>
  </si>
  <si>
    <t>Acute ggz binnen budget - Verpleegkundig specialist geestelijke gezondheidszorg (Wet Big artikel 14) - 15 minuten</t>
  </si>
  <si>
    <t>Acute ggz binnen budget - Arts (Wet Big artikel 3) - 15 minuten</t>
  </si>
  <si>
    <t>Acute ggz binnen budget - Gezondheidszorgpsycholoog (Wet Big artikel 3) - 15 minuten</t>
  </si>
  <si>
    <t>Acute ggz binnen budget - Psychotherapeut (Wet Big artikel 3) - 15 minuten</t>
  </si>
  <si>
    <t>Acute ggz binnen budget - Verpleegkundige (Wet Big artikel 3) - 15 minuten</t>
  </si>
  <si>
    <t>Acute ggz binnen budget - Overige beroepen - 30 minuten</t>
  </si>
  <si>
    <t>Acute ggz binnen budget - Arts - specialist (Wet Big artikel 14) - 30 minuten</t>
  </si>
  <si>
    <t>Acute ggz binnen budget - Klinisch (neuro) - psycholoog (Wet Big artikel 14) - 30 minuten</t>
  </si>
  <si>
    <t>Acute ggz binnen budget - Verpleegkundig specialist geestelijke gezondheidszorg (Wet Big artikel 14) - 30 minuten</t>
  </si>
  <si>
    <t>Acute ggz binnen budget - Arts (Wet Big artikel 3) - 30 minuten</t>
  </si>
  <si>
    <t>Acute ggz binnen budget - Gezondheidszorgpsycholoog (Wet Big artikel 3) - 30 minuten</t>
  </si>
  <si>
    <t>Acute ggz binnen budget - Psychotherapeut (Wet Big artikel 3) - 30 minuten</t>
  </si>
  <si>
    <t>Acute ggz binnen budget - Verpleegkundige (Wet Big artikel 3) - 30 minuten</t>
  </si>
  <si>
    <t>Acute ggz binnen budget - Overige beroepen - 45 minuten</t>
  </si>
  <si>
    <t>Acute ggz binnen budget - Arts - specialist (Wet Big artikel 14) - 45 minuten</t>
  </si>
  <si>
    <t>Acute ggz binnen budget - Klinisch (neuro) - psycholoog (Wet Big artikel 14) - 45 minuten</t>
  </si>
  <si>
    <t>Acute ggz binnen budget - Verpleegkundig specialist geestelijke gezondheidszorg (Wet Big artikel 14) - 45 minuten</t>
  </si>
  <si>
    <t>Acute ggz binnen budget - Arts (Wet Big artikel 3) - 45 minuten</t>
  </si>
  <si>
    <t>Acute ggz binnen budget - Gezondheidszorgpsycholoog (Wet Big artikel 3) - 45 minuten</t>
  </si>
  <si>
    <t>Acute ggz binnen budget - Psychotherapeut (Wet Big artikel 3) - 45 minuten</t>
  </si>
  <si>
    <t>Acute ggz binnen budget - Verpleegkundige (Wet Big artikel 3) - 45 minuten</t>
  </si>
  <si>
    <t>Acute ggz binnen budget - Overige beroepen - 60 minuten</t>
  </si>
  <si>
    <t>Acute ggz binnen budget - Arts - specialist (Wet Big artikel 14) - 60 minuten</t>
  </si>
  <si>
    <t>Acute ggz binnen budget - Klinisch (neuro) - psycholoog (Wet Big artikel 14) - 60 minuten</t>
  </si>
  <si>
    <t>Acute ggz binnen budget - Verpleegkundig specialist geestelijke gezondheidszorg (Wet Big artikel 14) - 60 minuten</t>
  </si>
  <si>
    <t>Acute ggz binnen budget - Arts (Wet Big artikel 3) - 60 minuten</t>
  </si>
  <si>
    <t>Acute ggz binnen budget - Gezondheidszorgpsycholoog (Wet Big artikel 3) - 60 minuten</t>
  </si>
  <si>
    <t>Acute ggz binnen budget - Psychotherapeut (Wet Big artikel 3) - 60 minuten</t>
  </si>
  <si>
    <t>Acute ggz binnen budget - Verpleegkundige (Wet Big artikel 3) - 60 minuten</t>
  </si>
  <si>
    <t>Acute ggz binnen budget - Overige beroepen - 75 minuten</t>
  </si>
  <si>
    <t>Acute ggz binnen budget - Arts - specialist (Wet Big artikel 14) - 75 minuten</t>
  </si>
  <si>
    <t>Acute ggz binnen budget - Klinisch (neuro) - psycholoog (Wet Big artikel 14) - 75 minuten</t>
  </si>
  <si>
    <t>Acute ggz binnen budget - Verpleegkundig specialist geestelijke gezondheidszorg (Wet Big artikel 14) - 75 minuten</t>
  </si>
  <si>
    <t>Acute ggz binnen budget - Arts (Wet Big artikel 3) - 75 minuten</t>
  </si>
  <si>
    <t>Acute ggz binnen budget - Gezondheidszorgpsycholoog (Wet Big artikel 3) - 75 minuten</t>
  </si>
  <si>
    <t>Acute ggz binnen budget - Psychotherapeut (Wet Big artikel 3) - 75 minuten</t>
  </si>
  <si>
    <t>Acute ggz binnen budget - Verpleegkundige (Wet Big artikel 3) - 75 minuten</t>
  </si>
  <si>
    <t>Acute ggz binnen budget - Overige beroepen - 90 minuten</t>
  </si>
  <si>
    <t>Acute ggz binnen budget - Arts - specialist (Wet Big artikel 14) - 90 minuten</t>
  </si>
  <si>
    <t>Acute ggz binnen budget - Klinisch (neuro) - psycholoog (Wet Big artikel 14) - 90 minuten</t>
  </si>
  <si>
    <t>Acute ggz binnen budget - Verpleegkundig specialist geestelijke gezondheidszorg (Wet Big artikel 14) - 90 minuten</t>
  </si>
  <si>
    <t>Acute ggz binnen budget - Arts (Wet Big artikel 3) - 90 minuten</t>
  </si>
  <si>
    <t>Acute ggz binnen budget - Gezondheidszorgpsycholoog (Wet Big artikel 3) - 90 minuten</t>
  </si>
  <si>
    <t>Acute ggz binnen budget - Psychotherapeut (Wet Big artikel 3) - 90 minuten</t>
  </si>
  <si>
    <t>Acute ggz binnen budget - Verpleegkundige (Wet Big artikel 3) - 90 minuten</t>
  </si>
  <si>
    <t>Acute ggz binnen budget - Overige beroepen - 120 minuten</t>
  </si>
  <si>
    <t>Acute ggz binnen budget - Arts - specialist (Wet Big artikel 14) - 120 minuten</t>
  </si>
  <si>
    <t>Acute ggz binnen budget - Klinisch (neuro) - psycholoog (Wet Big artikel 14) - 120 minuten</t>
  </si>
  <si>
    <t>Acute ggz binnen budget - Verpleegkundig specialist geestelijke gezondheidszorg (Wet Big artikel 14) - 120 minuten</t>
  </si>
  <si>
    <t>Acute ggz binnen budget - Arts (Wet Big artikel 3) - 120 minuten</t>
  </si>
  <si>
    <t>Acute ggz binnen budget - Gezondheidszorgpsycholoog (Wet Big artikel 3) - 120 minuten</t>
  </si>
  <si>
    <t>Acute ggz binnen budget - Psychotherapeut (Wet Big artikel 3) - 120 minuten</t>
  </si>
  <si>
    <t>Acute ggz binnen budget - Verpleegkundige (Wet Big artikel 3) - 120 minuten</t>
  </si>
  <si>
    <t>Verblijfsdag D Acute ggz binnen budget</t>
  </si>
  <si>
    <t>Verblijfsdag E Acute ggz binnen budget</t>
  </si>
  <si>
    <t>Verblijfsdag F Acute ggz binnen budget</t>
  </si>
  <si>
    <t>Verblijfsdag G Acute ggz binnen budget</t>
  </si>
  <si>
    <t>Verblijfsdag H Acute ggz binnen budget</t>
  </si>
  <si>
    <t>ZZP-C 1 inclusief dagbesteding</t>
  </si>
  <si>
    <t>ZZP-C 2 inclusief dagbesteding</t>
  </si>
  <si>
    <t>ZZP-C 3 inclusief dagbesteding</t>
  </si>
  <si>
    <t>ZZP-C 4 inclusief dagbesteding</t>
  </si>
  <si>
    <t>ZZP-C 5 inclusief dagbesteding</t>
  </si>
  <si>
    <t>ZZP-C 6 inclusief dagbesteding</t>
  </si>
  <si>
    <t>ZZP-C 1 exclusief dagbesteding</t>
  </si>
  <si>
    <t>ZZP-C 2 exclusief dagbesteding</t>
  </si>
  <si>
    <t>ZZP-C 3 exclusief dagbesteding</t>
  </si>
  <si>
    <t>ZZP-C 4 exclusief dagbesteding</t>
  </si>
  <si>
    <t>ZZP-C 5 exclusief dagbesteding</t>
  </si>
  <si>
    <t>ZZP-C 6 exclusief dagbesteding</t>
  </si>
  <si>
    <t>ZZP-VG 1 inclusief dagbesteding</t>
  </si>
  <si>
    <t>ZZP-VG 2 inclusief dagbesteding</t>
  </si>
  <si>
    <t>ZZP-VG 3 inclusief dagbesteding</t>
  </si>
  <si>
    <t>ZZP-VG 4 inclusief dagbesteding</t>
  </si>
  <si>
    <t>ZZP-VG 5 inclusief dagbesteding</t>
  </si>
  <si>
    <t>ZZP-VG 6 inclusief dagbesteding</t>
  </si>
  <si>
    <t>ZZP-VG 7 inclusief dagbesteding</t>
  </si>
  <si>
    <t>ZZP-VG 1 exclusief dagbesteding</t>
  </si>
  <si>
    <t>ZZP-VG 2 exclusief dagbesteding</t>
  </si>
  <si>
    <t>ZZP-VG 3 exclusief dagbesteding</t>
  </si>
  <si>
    <t>ZZP-VG 4 exclusief dagbesteding</t>
  </si>
  <si>
    <t>ZZP-VG 5 exclusief dagbesteding</t>
  </si>
  <si>
    <t>ZZP-VG 6 exclusief dagbesteding</t>
  </si>
  <si>
    <t>ZZP-VG 7 exclusief dagbesteding</t>
  </si>
  <si>
    <t>H300 Begeleiding</t>
  </si>
  <si>
    <t>H150 Begeleiding extra</t>
  </si>
  <si>
    <t>H152 Begeleiding speciaal 1 NAH</t>
  </si>
  <si>
    <t>H153 Gespecialiseerde begeleiding (psy)</t>
  </si>
  <si>
    <t>F125 Dagactiviteit (begeleiding) LZA</t>
  </si>
  <si>
    <t>H811 Dagbesteding VG licht</t>
  </si>
  <si>
    <t>H812 Dagbesteding VG midden</t>
  </si>
  <si>
    <t>H813 Dagbesteding VG zwaar</t>
  </si>
  <si>
    <t>H328 Behandeling</t>
  </si>
  <si>
    <t>H329 Behandeling gedragswetenschapper</t>
  </si>
  <si>
    <t>Totaal aantal minuten</t>
  </si>
  <si>
    <t>Tolk gebarentaal / communicatiespecialist 5 minuten</t>
  </si>
  <si>
    <t>Tolk gebarentaal / communicatiespecialist 15 minuten</t>
  </si>
  <si>
    <t>Tolk gebarentaal / communicatiespecialist 45 minuten</t>
  </si>
  <si>
    <t>Tolk gebarentaal / communicatiespecialist 60 minuten</t>
  </si>
  <si>
    <t>Tolk gebarentaal / communicatiespecialist 75 minuten</t>
  </si>
  <si>
    <t>Tolk gebarentaal / communicatiespecialist 90 minuten</t>
  </si>
  <si>
    <t>Tolk gebarentaal / communicatiespecialist 120 minuten</t>
  </si>
  <si>
    <t>Toeslag Spravato</t>
  </si>
  <si>
    <t>Toeslag repetitieve transcraniële magnetische stimulatie</t>
  </si>
  <si>
    <t>Reistijd vanaf 45 minuten - fz</t>
  </si>
  <si>
    <t>Reistijd tot 45 minuten - fz</t>
  </si>
  <si>
    <t>Reistijd vanaf 25 minuten - ggz</t>
  </si>
  <si>
    <t>Reistijd tot 25 minuten - ggz</t>
  </si>
  <si>
    <t>Tolk gebarentaal / communicatiespecialist 30 minuten</t>
  </si>
  <si>
    <t>ggz en fz</t>
  </si>
  <si>
    <t>Oorlogsgerelateerd psychotrauma (op verblijfsdag D)</t>
  </si>
  <si>
    <t>Sglvg+ (bij beveiligingsniveau 2)</t>
  </si>
  <si>
    <t>Extreem vlucht- en beheersgevaarlijk</t>
  </si>
  <si>
    <t>Opslag vaktherapie check</t>
  </si>
  <si>
    <t>Opslag kapitaallasten vaktherapie</t>
  </si>
  <si>
    <t>Hoogspecialistisch ggz (ambulant en klinisch, met contractvoorwaarde)</t>
  </si>
  <si>
    <t>Opslag kapitaallasten dagbesteding</t>
  </si>
  <si>
    <t>Blok_duur</t>
  </si>
  <si>
    <t>Transitieprestatie</t>
  </si>
  <si>
    <t>Macrocorrectiefactor productprijs</t>
  </si>
  <si>
    <t>interpolatie minuutprijs</t>
  </si>
  <si>
    <t>2021 (definitief)</t>
  </si>
  <si>
    <t>2022 (voorlopig)</t>
  </si>
  <si>
    <t>Cumulatief 17-22</t>
  </si>
  <si>
    <t>Cumulatief 20-22</t>
  </si>
  <si>
    <t>CO0001</t>
  </si>
  <si>
    <t>CO0002</t>
  </si>
  <si>
    <t>CO0003</t>
  </si>
  <si>
    <t>CO0004</t>
  </si>
  <si>
    <t>CO0005</t>
  </si>
  <si>
    <t>CO0006</t>
  </si>
  <si>
    <t>CO0007</t>
  </si>
  <si>
    <t>CO0008</t>
  </si>
  <si>
    <t>CO0009</t>
  </si>
  <si>
    <t>CO0011</t>
  </si>
  <si>
    <t>CO0012</t>
  </si>
  <si>
    <t>CO0013</t>
  </si>
  <si>
    <t>CO0014</t>
  </si>
  <si>
    <t>CO0015</t>
  </si>
  <si>
    <t>CO0016</t>
  </si>
  <si>
    <t>CO0017</t>
  </si>
  <si>
    <t>CO0018</t>
  </si>
  <si>
    <t>CO0019</t>
  </si>
  <si>
    <t>CO0020</t>
  </si>
  <si>
    <t>CO0021</t>
  </si>
  <si>
    <t>CO0022</t>
  </si>
  <si>
    <t>CO0023</t>
  </si>
  <si>
    <t>CO0024</t>
  </si>
  <si>
    <t>CO0025</t>
  </si>
  <si>
    <t>CO0026</t>
  </si>
  <si>
    <t>CO0027</t>
  </si>
  <si>
    <t>CO0028</t>
  </si>
  <si>
    <t>CO0029</t>
  </si>
  <si>
    <t>CO0030</t>
  </si>
  <si>
    <t>CO0031</t>
  </si>
  <si>
    <t>CO0032</t>
  </si>
  <si>
    <t>CO0033</t>
  </si>
  <si>
    <t>CO0034</t>
  </si>
  <si>
    <t>CO0035</t>
  </si>
  <si>
    <t>CO0036</t>
  </si>
  <si>
    <t>CO0037</t>
  </si>
  <si>
    <t>CO0038</t>
  </si>
  <si>
    <t>CO0039</t>
  </si>
  <si>
    <t>CO0040</t>
  </si>
  <si>
    <t>CO0041</t>
  </si>
  <si>
    <t>CO0042</t>
  </si>
  <si>
    <t>CO0043</t>
  </si>
  <si>
    <t>CO0044</t>
  </si>
  <si>
    <t>CO0045</t>
  </si>
  <si>
    <t>CO0046</t>
  </si>
  <si>
    <t>CO0047</t>
  </si>
  <si>
    <t>CO0048</t>
  </si>
  <si>
    <t>CO0049</t>
  </si>
  <si>
    <t>CO0050</t>
  </si>
  <si>
    <t>CO0051</t>
  </si>
  <si>
    <t>CO0052</t>
  </si>
  <si>
    <t>CO0053</t>
  </si>
  <si>
    <t>CO0054</t>
  </si>
  <si>
    <t>CO0055</t>
  </si>
  <si>
    <t>CO0056</t>
  </si>
  <si>
    <t>CO0057</t>
  </si>
  <si>
    <t>CO0058</t>
  </si>
  <si>
    <t>CO0059</t>
  </si>
  <si>
    <t>CO0060</t>
  </si>
  <si>
    <t>CO0061</t>
  </si>
  <si>
    <t>CO0062</t>
  </si>
  <si>
    <t>CO0063</t>
  </si>
  <si>
    <t>CO0064</t>
  </si>
  <si>
    <t>CO0065</t>
  </si>
  <si>
    <t>CO0066</t>
  </si>
  <si>
    <t>CO0067</t>
  </si>
  <si>
    <t>CO0068</t>
  </si>
  <si>
    <t>CO0069</t>
  </si>
  <si>
    <t>CO0070</t>
  </si>
  <si>
    <t>CO0071</t>
  </si>
  <si>
    <t>CO0072</t>
  </si>
  <si>
    <t>CO0073</t>
  </si>
  <si>
    <t>CO0074</t>
  </si>
  <si>
    <t>CO0076</t>
  </si>
  <si>
    <t>CO0077</t>
  </si>
  <si>
    <t>CO0078</t>
  </si>
  <si>
    <t>CO0079</t>
  </si>
  <si>
    <t>CO0080</t>
  </si>
  <si>
    <t>CO0081</t>
  </si>
  <si>
    <t>CO0082</t>
  </si>
  <si>
    <t>CO0083</t>
  </si>
  <si>
    <t>CO0084</t>
  </si>
  <si>
    <t>CO0085</t>
  </si>
  <si>
    <t>CO0086</t>
  </si>
  <si>
    <t>CO0087</t>
  </si>
  <si>
    <t>CO0088</t>
  </si>
  <si>
    <t>CO0089</t>
  </si>
  <si>
    <t>CO0090</t>
  </si>
  <si>
    <t>CO0091</t>
  </si>
  <si>
    <t>CO0092</t>
  </si>
  <si>
    <t>CO0093</t>
  </si>
  <si>
    <t>CO0094</t>
  </si>
  <si>
    <t>CO0095</t>
  </si>
  <si>
    <t>CO0096</t>
  </si>
  <si>
    <t>CO0097</t>
  </si>
  <si>
    <t>CO0098</t>
  </si>
  <si>
    <t>CO0099</t>
  </si>
  <si>
    <t>CO0100</t>
  </si>
  <si>
    <t>CO0101</t>
  </si>
  <si>
    <t>CO0102</t>
  </si>
  <si>
    <t>CO0103</t>
  </si>
  <si>
    <t>CO0104</t>
  </si>
  <si>
    <t>CO0105</t>
  </si>
  <si>
    <t>CO0106</t>
  </si>
  <si>
    <t>CO0107</t>
  </si>
  <si>
    <t>CO0108</t>
  </si>
  <si>
    <t>CO0109</t>
  </si>
  <si>
    <t>CO0110</t>
  </si>
  <si>
    <t>CO0111</t>
  </si>
  <si>
    <t>CO0112</t>
  </si>
  <si>
    <t>CO0113</t>
  </si>
  <si>
    <t>CO0114</t>
  </si>
  <si>
    <t>CO0115</t>
  </si>
  <si>
    <t>CO0116</t>
  </si>
  <si>
    <t>CO0117</t>
  </si>
  <si>
    <t>CO0118</t>
  </si>
  <si>
    <t>CO0119</t>
  </si>
  <si>
    <t>CO0120</t>
  </si>
  <si>
    <t>CO0121</t>
  </si>
  <si>
    <t>CO0122</t>
  </si>
  <si>
    <t>CO0123</t>
  </si>
  <si>
    <t>CO0124</t>
  </si>
  <si>
    <t>CO0125</t>
  </si>
  <si>
    <t>CO0126</t>
  </si>
  <si>
    <t>CO0127</t>
  </si>
  <si>
    <t>CO0128</t>
  </si>
  <si>
    <t>CO0129</t>
  </si>
  <si>
    <t>CO0130</t>
  </si>
  <si>
    <t>CO0131</t>
  </si>
  <si>
    <t>CO0132</t>
  </si>
  <si>
    <t>CO0133</t>
  </si>
  <si>
    <t>CO0134</t>
  </si>
  <si>
    <t>CO0135</t>
  </si>
  <si>
    <t>CO0136</t>
  </si>
  <si>
    <t>CO0137</t>
  </si>
  <si>
    <t>CO0138</t>
  </si>
  <si>
    <t>CO0139</t>
  </si>
  <si>
    <t>CO0141</t>
  </si>
  <si>
    <t>CO0142</t>
  </si>
  <si>
    <t>CO0143</t>
  </si>
  <si>
    <t>CO0144</t>
  </si>
  <si>
    <t>CO0145</t>
  </si>
  <si>
    <t>CO0146</t>
  </si>
  <si>
    <t>CO0147</t>
  </si>
  <si>
    <t>CO0148</t>
  </si>
  <si>
    <t>CO0149</t>
  </si>
  <si>
    <t>CO0150</t>
  </si>
  <si>
    <t>CO0151</t>
  </si>
  <si>
    <t>CO0152</t>
  </si>
  <si>
    <t>CO0153</t>
  </si>
  <si>
    <t>CO0154</t>
  </si>
  <si>
    <t>CO0155</t>
  </si>
  <si>
    <t>CO0156</t>
  </si>
  <si>
    <t>CO0157</t>
  </si>
  <si>
    <t>CO0158</t>
  </si>
  <si>
    <t>CO0159</t>
  </si>
  <si>
    <t>CO0160</t>
  </si>
  <si>
    <t>CO0161</t>
  </si>
  <si>
    <t>CO0162</t>
  </si>
  <si>
    <t>CO0163</t>
  </si>
  <si>
    <t>CO0164</t>
  </si>
  <si>
    <t>CO0165</t>
  </si>
  <si>
    <t>CO0166</t>
  </si>
  <si>
    <t>CO0167</t>
  </si>
  <si>
    <t>CO0168</t>
  </si>
  <si>
    <t>CO0169</t>
  </si>
  <si>
    <t>CO0170</t>
  </si>
  <si>
    <t>CO0171</t>
  </si>
  <si>
    <t>CO0172</t>
  </si>
  <si>
    <t>CO0173</t>
  </si>
  <si>
    <t>CO0174</t>
  </si>
  <si>
    <t>CO0175</t>
  </si>
  <si>
    <t>CO0176</t>
  </si>
  <si>
    <t>CO0177</t>
  </si>
  <si>
    <t>CO0178</t>
  </si>
  <si>
    <t>CO0179</t>
  </si>
  <si>
    <t>CO0180</t>
  </si>
  <si>
    <t>CO0181</t>
  </si>
  <si>
    <t>CO0182</t>
  </si>
  <si>
    <t>CO0183</t>
  </si>
  <si>
    <t>CO0184</t>
  </si>
  <si>
    <t>CO0185</t>
  </si>
  <si>
    <t>CO0186</t>
  </si>
  <si>
    <t>CO0187</t>
  </si>
  <si>
    <t>CO0188</t>
  </si>
  <si>
    <t>CO0189</t>
  </si>
  <si>
    <t>CO0190</t>
  </si>
  <si>
    <t>CO0191</t>
  </si>
  <si>
    <t>CO0192</t>
  </si>
  <si>
    <t>CO0193</t>
  </si>
  <si>
    <t>CO0194</t>
  </si>
  <si>
    <t>CO0195</t>
  </si>
  <si>
    <t>CO0196</t>
  </si>
  <si>
    <t>CO0197</t>
  </si>
  <si>
    <t>CO0198</t>
  </si>
  <si>
    <t>CO0199</t>
  </si>
  <si>
    <t>CO0200</t>
  </si>
  <si>
    <t>CO0201</t>
  </si>
  <si>
    <t>CO0202</t>
  </si>
  <si>
    <t>CO0203</t>
  </si>
  <si>
    <t>CO0204</t>
  </si>
  <si>
    <t>CO0206</t>
  </si>
  <si>
    <t>CO0207</t>
  </si>
  <si>
    <t>CO0208</t>
  </si>
  <si>
    <t>CO0209</t>
  </si>
  <si>
    <t>CO0210</t>
  </si>
  <si>
    <t>CO0211</t>
  </si>
  <si>
    <t>CO0212</t>
  </si>
  <si>
    <t>CO0213</t>
  </si>
  <si>
    <t>CO0214</t>
  </si>
  <si>
    <t>CO0215</t>
  </si>
  <si>
    <t>CO0216</t>
  </si>
  <si>
    <t>CO0217</t>
  </si>
  <si>
    <t>CO0218</t>
  </si>
  <si>
    <t>CO0219</t>
  </si>
  <si>
    <t>CO0220</t>
  </si>
  <si>
    <t>CO0221</t>
  </si>
  <si>
    <t>CO0222</t>
  </si>
  <si>
    <t>CO0223</t>
  </si>
  <si>
    <t>CO0224</t>
  </si>
  <si>
    <t>CO0225</t>
  </si>
  <si>
    <t>CO0226</t>
  </si>
  <si>
    <t>CO0227</t>
  </si>
  <si>
    <t>CO0228</t>
  </si>
  <si>
    <t>CO0229</t>
  </si>
  <si>
    <t>CO0230</t>
  </si>
  <si>
    <t>CO0231</t>
  </si>
  <si>
    <t>CO0232</t>
  </si>
  <si>
    <t>CO0233</t>
  </si>
  <si>
    <t>CO0234</t>
  </si>
  <si>
    <t>CO0235</t>
  </si>
  <si>
    <t>CO0236</t>
  </si>
  <si>
    <t>CO0237</t>
  </si>
  <si>
    <t>CO0238</t>
  </si>
  <si>
    <t>CO0239</t>
  </si>
  <si>
    <t>CO0240</t>
  </si>
  <si>
    <t>CO0241</t>
  </si>
  <si>
    <t>CO0242</t>
  </si>
  <si>
    <t>CO0243</t>
  </si>
  <si>
    <t>CO0244</t>
  </si>
  <si>
    <t>CO0245</t>
  </si>
  <si>
    <t>CO0246</t>
  </si>
  <si>
    <t>CO0247</t>
  </si>
  <si>
    <t>CO0248</t>
  </si>
  <si>
    <t>CO0249</t>
  </si>
  <si>
    <t>CO0250</t>
  </si>
  <si>
    <t>CO0251</t>
  </si>
  <si>
    <t>CO0252</t>
  </si>
  <si>
    <t>CO0253</t>
  </si>
  <si>
    <t>CO0254</t>
  </si>
  <si>
    <t>CO0255</t>
  </si>
  <si>
    <t>CO0256</t>
  </si>
  <si>
    <t>CO0257</t>
  </si>
  <si>
    <t>CO0258</t>
  </si>
  <si>
    <t>CO0259</t>
  </si>
  <si>
    <t>CO0260</t>
  </si>
  <si>
    <t>CO0261</t>
  </si>
  <si>
    <t>CO0262</t>
  </si>
  <si>
    <t>CO0263</t>
  </si>
  <si>
    <t>CO0264</t>
  </si>
  <si>
    <t>CO0265</t>
  </si>
  <si>
    <t>CO0266</t>
  </si>
  <si>
    <t>CO0267</t>
  </si>
  <si>
    <t>CO0268</t>
  </si>
  <si>
    <t>CO0269</t>
  </si>
  <si>
    <t>CO0271</t>
  </si>
  <si>
    <t>CO0272</t>
  </si>
  <si>
    <t>CO0273</t>
  </si>
  <si>
    <t>CO0274</t>
  </si>
  <si>
    <t>CO0275</t>
  </si>
  <si>
    <t>CO0276</t>
  </si>
  <si>
    <t>CO0277</t>
  </si>
  <si>
    <t>CO0278</t>
  </si>
  <si>
    <t>CO0279</t>
  </si>
  <si>
    <t>CO0280</t>
  </si>
  <si>
    <t>CO0281</t>
  </si>
  <si>
    <t>CO0282</t>
  </si>
  <si>
    <t>CO0283</t>
  </si>
  <si>
    <t>CO0284</t>
  </si>
  <si>
    <t>CO0285</t>
  </si>
  <si>
    <t>CO0286</t>
  </si>
  <si>
    <t>CO0287</t>
  </si>
  <si>
    <t>CO0288</t>
  </si>
  <si>
    <t>CO0289</t>
  </si>
  <si>
    <t>CO0290</t>
  </si>
  <si>
    <t>CO0291</t>
  </si>
  <si>
    <t>CO0292</t>
  </si>
  <si>
    <t>CO0293</t>
  </si>
  <si>
    <t>CO0294</t>
  </si>
  <si>
    <t>CO0295</t>
  </si>
  <si>
    <t>CO0296</t>
  </si>
  <si>
    <t>CO0297</t>
  </si>
  <si>
    <t>CO0298</t>
  </si>
  <si>
    <t>CO0299</t>
  </si>
  <si>
    <t>CO0300</t>
  </si>
  <si>
    <t>CO0301</t>
  </si>
  <si>
    <t>CO0302</t>
  </si>
  <si>
    <t>CO0303</t>
  </si>
  <si>
    <t>CO0304</t>
  </si>
  <si>
    <t>CO0305</t>
  </si>
  <si>
    <t>CO0306</t>
  </si>
  <si>
    <t>CO0307</t>
  </si>
  <si>
    <t>CO0308</t>
  </si>
  <si>
    <t>CO0309</t>
  </si>
  <si>
    <t>CO0310</t>
  </si>
  <si>
    <t>CO0311</t>
  </si>
  <si>
    <t>CO0312</t>
  </si>
  <si>
    <t>CO0313</t>
  </si>
  <si>
    <t>CO0314</t>
  </si>
  <si>
    <t>CO0315</t>
  </si>
  <si>
    <t>CO0316</t>
  </si>
  <si>
    <t>CO0317</t>
  </si>
  <si>
    <t>CO0318</t>
  </si>
  <si>
    <t>CO0319</t>
  </si>
  <si>
    <t>CO0320</t>
  </si>
  <si>
    <t>CO0321</t>
  </si>
  <si>
    <t>CO0322</t>
  </si>
  <si>
    <t>CO0323</t>
  </si>
  <si>
    <t>CO0324</t>
  </si>
  <si>
    <t>CO0325</t>
  </si>
  <si>
    <t>CO0326</t>
  </si>
  <si>
    <t>CO0327</t>
  </si>
  <si>
    <t>CO0328</t>
  </si>
  <si>
    <t>CO0329</t>
  </si>
  <si>
    <t>CO0330</t>
  </si>
  <si>
    <t>CO0331</t>
  </si>
  <si>
    <t>CO0332</t>
  </si>
  <si>
    <t>CO0333</t>
  </si>
  <si>
    <t>CO0334</t>
  </si>
  <si>
    <t>CO0336</t>
  </si>
  <si>
    <t>CO0337</t>
  </si>
  <si>
    <t>CO0338</t>
  </si>
  <si>
    <t>CO0339</t>
  </si>
  <si>
    <t>CO0340</t>
  </si>
  <si>
    <t>CO0341</t>
  </si>
  <si>
    <t>CO0342</t>
  </si>
  <si>
    <t>CO0343</t>
  </si>
  <si>
    <t>CO0344</t>
  </si>
  <si>
    <t>CO0345</t>
  </si>
  <si>
    <t>CO0346</t>
  </si>
  <si>
    <t>CO0347</t>
  </si>
  <si>
    <t>CO0348</t>
  </si>
  <si>
    <t>CO0349</t>
  </si>
  <si>
    <t>CO0350</t>
  </si>
  <si>
    <t>CO0351</t>
  </si>
  <si>
    <t>CO0352</t>
  </si>
  <si>
    <t>CO0353</t>
  </si>
  <si>
    <t>CO0354</t>
  </si>
  <si>
    <t>CO0355</t>
  </si>
  <si>
    <t>CO0356</t>
  </si>
  <si>
    <t>CO0357</t>
  </si>
  <si>
    <t>CO0358</t>
  </si>
  <si>
    <t>CO0359</t>
  </si>
  <si>
    <t>CO0360</t>
  </si>
  <si>
    <t>CO0361</t>
  </si>
  <si>
    <t>CO0362</t>
  </si>
  <si>
    <t>CO0363</t>
  </si>
  <si>
    <t>CO0364</t>
  </si>
  <si>
    <t>CO0365</t>
  </si>
  <si>
    <t>CO0366</t>
  </si>
  <si>
    <t>CO0367</t>
  </si>
  <si>
    <t>CO0368</t>
  </si>
  <si>
    <t>CO0369</t>
  </si>
  <si>
    <t>CO0370</t>
  </si>
  <si>
    <t>CO0371</t>
  </si>
  <si>
    <t>CO0372</t>
  </si>
  <si>
    <t>CO0373</t>
  </si>
  <si>
    <t>CO0374</t>
  </si>
  <si>
    <t>CO0375</t>
  </si>
  <si>
    <t>CO0376</t>
  </si>
  <si>
    <t>CO0377</t>
  </si>
  <si>
    <t>CO0378</t>
  </si>
  <si>
    <t>CO0379</t>
  </si>
  <si>
    <t>CO0380</t>
  </si>
  <si>
    <t>CO0381</t>
  </si>
  <si>
    <t>CO0382</t>
  </si>
  <si>
    <t>CO0383</t>
  </si>
  <si>
    <t>CO0384</t>
  </si>
  <si>
    <t>CO0385</t>
  </si>
  <si>
    <t>CO0386</t>
  </si>
  <si>
    <t>CO0387</t>
  </si>
  <si>
    <t>CO0388</t>
  </si>
  <si>
    <t>CO0389</t>
  </si>
  <si>
    <t>CO0390</t>
  </si>
  <si>
    <t>CO0391</t>
  </si>
  <si>
    <t>CO0392</t>
  </si>
  <si>
    <t>CO0393</t>
  </si>
  <si>
    <t>CO0394</t>
  </si>
  <si>
    <t>CO0395</t>
  </si>
  <si>
    <t>CO0396</t>
  </si>
  <si>
    <t>CO0397</t>
  </si>
  <si>
    <t>CO0398</t>
  </si>
  <si>
    <t>CO0399</t>
  </si>
  <si>
    <t>CO0401</t>
  </si>
  <si>
    <t>CO0402</t>
  </si>
  <si>
    <t>CO0403</t>
  </si>
  <si>
    <t>CO0404</t>
  </si>
  <si>
    <t>CO0405</t>
  </si>
  <si>
    <t>CO0406</t>
  </si>
  <si>
    <t>CO0407</t>
  </si>
  <si>
    <t>CO0408</t>
  </si>
  <si>
    <t>CO0409</t>
  </si>
  <si>
    <t>CO0410</t>
  </si>
  <si>
    <t>CO0411</t>
  </si>
  <si>
    <t>CO0412</t>
  </si>
  <si>
    <t>CO0413</t>
  </si>
  <si>
    <t>CO0414</t>
  </si>
  <si>
    <t>CO0415</t>
  </si>
  <si>
    <t>CO0416</t>
  </si>
  <si>
    <t>CO0417</t>
  </si>
  <si>
    <t>CO0418</t>
  </si>
  <si>
    <t>CO0419</t>
  </si>
  <si>
    <t>CO0420</t>
  </si>
  <si>
    <t>CO0421</t>
  </si>
  <si>
    <t>CO0422</t>
  </si>
  <si>
    <t>CO0423</t>
  </si>
  <si>
    <t>CO0424</t>
  </si>
  <si>
    <t>CO0425</t>
  </si>
  <si>
    <t>CO0426</t>
  </si>
  <si>
    <t>CO0427</t>
  </si>
  <si>
    <t>CO0428</t>
  </si>
  <si>
    <t>CO0429</t>
  </si>
  <si>
    <t>CO0430</t>
  </si>
  <si>
    <t>CO0431</t>
  </si>
  <si>
    <t>CO0432</t>
  </si>
  <si>
    <t>CO0433</t>
  </si>
  <si>
    <t>CO0434</t>
  </si>
  <si>
    <t>CO0435</t>
  </si>
  <si>
    <t>CO0436</t>
  </si>
  <si>
    <t>CO0437</t>
  </si>
  <si>
    <t>CO0438</t>
  </si>
  <si>
    <t>CO0439</t>
  </si>
  <si>
    <t>CO0440</t>
  </si>
  <si>
    <t>CO0441</t>
  </si>
  <si>
    <t>CO0442</t>
  </si>
  <si>
    <t>CO0443</t>
  </si>
  <si>
    <t>CO0444</t>
  </si>
  <si>
    <t>CO0445</t>
  </si>
  <si>
    <t>CO0446</t>
  </si>
  <si>
    <t>CO0447</t>
  </si>
  <si>
    <t>CO0448</t>
  </si>
  <si>
    <t>CO0449</t>
  </si>
  <si>
    <t>CO0450</t>
  </si>
  <si>
    <t>CO0451</t>
  </si>
  <si>
    <t>CO0452</t>
  </si>
  <si>
    <t>CO0453</t>
  </si>
  <si>
    <t>CO0454</t>
  </si>
  <si>
    <t>CO0455</t>
  </si>
  <si>
    <t>CO0456</t>
  </si>
  <si>
    <t>CO0457</t>
  </si>
  <si>
    <t>CO0458</t>
  </si>
  <si>
    <t>CO0459</t>
  </si>
  <si>
    <t>CO0460</t>
  </si>
  <si>
    <t>CO0461</t>
  </si>
  <si>
    <t>CO0462</t>
  </si>
  <si>
    <t>CO0463</t>
  </si>
  <si>
    <t>CO0464</t>
  </si>
  <si>
    <t>CO0466</t>
  </si>
  <si>
    <t>CO0467</t>
  </si>
  <si>
    <t>CO0468</t>
  </si>
  <si>
    <t>CO0469</t>
  </si>
  <si>
    <t>CO0470</t>
  </si>
  <si>
    <t>CO0471</t>
  </si>
  <si>
    <t>CO0472</t>
  </si>
  <si>
    <t>CO0473</t>
  </si>
  <si>
    <t>CO0474</t>
  </si>
  <si>
    <t>CO0475</t>
  </si>
  <si>
    <t>CO0476</t>
  </si>
  <si>
    <t>CO0477</t>
  </si>
  <si>
    <t>CO0478</t>
  </si>
  <si>
    <t>CO0479</t>
  </si>
  <si>
    <t>CO0480</t>
  </si>
  <si>
    <t>CO0481</t>
  </si>
  <si>
    <t>CO0482</t>
  </si>
  <si>
    <t>CO0483</t>
  </si>
  <si>
    <t>CO0484</t>
  </si>
  <si>
    <t>CO0485</t>
  </si>
  <si>
    <t>CO0486</t>
  </si>
  <si>
    <t>CO0487</t>
  </si>
  <si>
    <t>CO0488</t>
  </si>
  <si>
    <t>CO0489</t>
  </si>
  <si>
    <t>CO0490</t>
  </si>
  <si>
    <t>CO0491</t>
  </si>
  <si>
    <t>CO0492</t>
  </si>
  <si>
    <t>CO0493</t>
  </si>
  <si>
    <t>CO0494</t>
  </si>
  <si>
    <t>CO0495</t>
  </si>
  <si>
    <t>CO0496</t>
  </si>
  <si>
    <t>CO0497</t>
  </si>
  <si>
    <t>CO0498</t>
  </si>
  <si>
    <t>CO0499</t>
  </si>
  <si>
    <t>CO0500</t>
  </si>
  <si>
    <t>CO0501</t>
  </si>
  <si>
    <t>CO0502</t>
  </si>
  <si>
    <t>CO0503</t>
  </si>
  <si>
    <t>CO0504</t>
  </si>
  <si>
    <t>CO0505</t>
  </si>
  <si>
    <t>CO0506</t>
  </si>
  <si>
    <t>CO0507</t>
  </si>
  <si>
    <t>CO0508</t>
  </si>
  <si>
    <t>CO0509</t>
  </si>
  <si>
    <t>CO0510</t>
  </si>
  <si>
    <t>CO0511</t>
  </si>
  <si>
    <t>CO0512</t>
  </si>
  <si>
    <t>CO0513</t>
  </si>
  <si>
    <t>CO0514</t>
  </si>
  <si>
    <t>CO0515</t>
  </si>
  <si>
    <t>CO0516</t>
  </si>
  <si>
    <t>CO0517</t>
  </si>
  <si>
    <t>CO0518</t>
  </si>
  <si>
    <t>CO0519</t>
  </si>
  <si>
    <t>CO0520</t>
  </si>
  <si>
    <t>CO0521</t>
  </si>
  <si>
    <t>CO0522</t>
  </si>
  <si>
    <t>CO0523</t>
  </si>
  <si>
    <t>CO0524</t>
  </si>
  <si>
    <t>CO0525</t>
  </si>
  <si>
    <t>CO0526</t>
  </si>
  <si>
    <t>CO0527</t>
  </si>
  <si>
    <t>CO0528</t>
  </si>
  <si>
    <t>CO0529</t>
  </si>
  <si>
    <t>CO0531</t>
  </si>
  <si>
    <t>CO0532</t>
  </si>
  <si>
    <t>CO0533</t>
  </si>
  <si>
    <t>CO0534</t>
  </si>
  <si>
    <t>CO0535</t>
  </si>
  <si>
    <t>CO0536</t>
  </si>
  <si>
    <t>CO0537</t>
  </si>
  <si>
    <t>CO0538</t>
  </si>
  <si>
    <t>CO0539</t>
  </si>
  <si>
    <t>CO0540</t>
  </si>
  <si>
    <t>CO0541</t>
  </si>
  <si>
    <t>CO0542</t>
  </si>
  <si>
    <t>CO0543</t>
  </si>
  <si>
    <t>CO0544</t>
  </si>
  <si>
    <t>CO0545</t>
  </si>
  <si>
    <t>CO0546</t>
  </si>
  <si>
    <t>CO0547</t>
  </si>
  <si>
    <t>CO0548</t>
  </si>
  <si>
    <t>CO0549</t>
  </si>
  <si>
    <t>CO0550</t>
  </si>
  <si>
    <t>CO0551</t>
  </si>
  <si>
    <t>CO0552</t>
  </si>
  <si>
    <t>CO0553</t>
  </si>
  <si>
    <t>CO0554</t>
  </si>
  <si>
    <t>CO0555</t>
  </si>
  <si>
    <t>CO0556</t>
  </si>
  <si>
    <t>CO0557</t>
  </si>
  <si>
    <t>CO0558</t>
  </si>
  <si>
    <t>CO0559</t>
  </si>
  <si>
    <t>CO0560</t>
  </si>
  <si>
    <t>CO0561</t>
  </si>
  <si>
    <t>CO0562</t>
  </si>
  <si>
    <t>CO0563</t>
  </si>
  <si>
    <t>CO0564</t>
  </si>
  <si>
    <t>CO0565</t>
  </si>
  <si>
    <t>CO0566</t>
  </si>
  <si>
    <t>CO0567</t>
  </si>
  <si>
    <t>CO0568</t>
  </si>
  <si>
    <t>CO0569</t>
  </si>
  <si>
    <t>CO0570</t>
  </si>
  <si>
    <t>CO0571</t>
  </si>
  <si>
    <t>CO0572</t>
  </si>
  <si>
    <t>CO0573</t>
  </si>
  <si>
    <t>CO0574</t>
  </si>
  <si>
    <t>CO0575</t>
  </si>
  <si>
    <t>CO0576</t>
  </si>
  <si>
    <t>CO0577</t>
  </si>
  <si>
    <t>CO0578</t>
  </si>
  <si>
    <t>CO0579</t>
  </si>
  <si>
    <t>CO0580</t>
  </si>
  <si>
    <t>CO0581</t>
  </si>
  <si>
    <t>CO0582</t>
  </si>
  <si>
    <t>CO0583</t>
  </si>
  <si>
    <t>CO0584</t>
  </si>
  <si>
    <t>CO0585</t>
  </si>
  <si>
    <t>CO0586</t>
  </si>
  <si>
    <t>CO0587</t>
  </si>
  <si>
    <t>CO0588</t>
  </si>
  <si>
    <t>CO0589</t>
  </si>
  <si>
    <t>CO0590</t>
  </si>
  <si>
    <t>CO0591</t>
  </si>
  <si>
    <t>CO0592</t>
  </si>
  <si>
    <t>CO0593</t>
  </si>
  <si>
    <t>CO0594</t>
  </si>
  <si>
    <t>CO0596</t>
  </si>
  <si>
    <t>CO0597</t>
  </si>
  <si>
    <t>CO0598</t>
  </si>
  <si>
    <t>CO0599</t>
  </si>
  <si>
    <t>CO0600</t>
  </si>
  <si>
    <t>CO0601</t>
  </si>
  <si>
    <t>CO0602</t>
  </si>
  <si>
    <t>CO0603</t>
  </si>
  <si>
    <t>CO0604</t>
  </si>
  <si>
    <t>CO0605</t>
  </si>
  <si>
    <t>CO0606</t>
  </si>
  <si>
    <t>CO0607</t>
  </si>
  <si>
    <t>CO0608</t>
  </si>
  <si>
    <t>CO0609</t>
  </si>
  <si>
    <t>CO0610</t>
  </si>
  <si>
    <t>CO0611</t>
  </si>
  <si>
    <t>CO0612</t>
  </si>
  <si>
    <t>CO0613</t>
  </si>
  <si>
    <t>CO0614</t>
  </si>
  <si>
    <t>CO0615</t>
  </si>
  <si>
    <t>CO0616</t>
  </si>
  <si>
    <t>CO0617</t>
  </si>
  <si>
    <t>CO0618</t>
  </si>
  <si>
    <t>CO0619</t>
  </si>
  <si>
    <t>CO0620</t>
  </si>
  <si>
    <t>CO0621</t>
  </si>
  <si>
    <t>CO0622</t>
  </si>
  <si>
    <t>CO0623</t>
  </si>
  <si>
    <t>CO0624</t>
  </si>
  <si>
    <t>CO0625</t>
  </si>
  <si>
    <t>CO0626</t>
  </si>
  <si>
    <t>CO0627</t>
  </si>
  <si>
    <t>CO0628</t>
  </si>
  <si>
    <t>CO0629</t>
  </si>
  <si>
    <t>CO0630</t>
  </si>
  <si>
    <t>CO0631</t>
  </si>
  <si>
    <t>CO0632</t>
  </si>
  <si>
    <t>CO0633</t>
  </si>
  <si>
    <t>CO0634</t>
  </si>
  <si>
    <t>CO0635</t>
  </si>
  <si>
    <t>CO0636</t>
  </si>
  <si>
    <t>CO0637</t>
  </si>
  <si>
    <t>CO0638</t>
  </si>
  <si>
    <t>CO0639</t>
  </si>
  <si>
    <t>CO0640</t>
  </si>
  <si>
    <t>CO0641</t>
  </si>
  <si>
    <t>CO0642</t>
  </si>
  <si>
    <t>CO0643</t>
  </si>
  <si>
    <t>CO0644</t>
  </si>
  <si>
    <t>CO0645</t>
  </si>
  <si>
    <t>CO0646</t>
  </si>
  <si>
    <t>CO0647</t>
  </si>
  <si>
    <t>CO0648</t>
  </si>
  <si>
    <t>CO0649</t>
  </si>
  <si>
    <t>CO0650</t>
  </si>
  <si>
    <t>CO0651</t>
  </si>
  <si>
    <t>CO0652</t>
  </si>
  <si>
    <t>CO0653</t>
  </si>
  <si>
    <t>CO0654</t>
  </si>
  <si>
    <t>CO0655</t>
  </si>
  <si>
    <t>CO0656</t>
  </si>
  <si>
    <t>CO0657</t>
  </si>
  <si>
    <t>CO0658</t>
  </si>
  <si>
    <t>CO0659</t>
  </si>
  <si>
    <t>CO0661</t>
  </si>
  <si>
    <t>CO0662</t>
  </si>
  <si>
    <t>CO0663</t>
  </si>
  <si>
    <t>CO0664</t>
  </si>
  <si>
    <t>CO0665</t>
  </si>
  <si>
    <t>CO0666</t>
  </si>
  <si>
    <t>CO0667</t>
  </si>
  <si>
    <t>CO0668</t>
  </si>
  <si>
    <t>CO0669</t>
  </si>
  <si>
    <t>CO0670</t>
  </si>
  <si>
    <t>CO0671</t>
  </si>
  <si>
    <t>CO0672</t>
  </si>
  <si>
    <t>CO0673</t>
  </si>
  <si>
    <t>CO0674</t>
  </si>
  <si>
    <t>CO0675</t>
  </si>
  <si>
    <t>CO0676</t>
  </si>
  <si>
    <t>CO0677</t>
  </si>
  <si>
    <t>CO0678</t>
  </si>
  <si>
    <t>CO0679</t>
  </si>
  <si>
    <t>CO0680</t>
  </si>
  <si>
    <t>CO0681</t>
  </si>
  <si>
    <t>CO0682</t>
  </si>
  <si>
    <t>CO0683</t>
  </si>
  <si>
    <t>CO0684</t>
  </si>
  <si>
    <t>CO0685</t>
  </si>
  <si>
    <t>CO0686</t>
  </si>
  <si>
    <t>CO0687</t>
  </si>
  <si>
    <t>CO0688</t>
  </si>
  <si>
    <t>CO0689</t>
  </si>
  <si>
    <t>CO0690</t>
  </si>
  <si>
    <t>CO0691</t>
  </si>
  <si>
    <t>CO0692</t>
  </si>
  <si>
    <t>CO0693</t>
  </si>
  <si>
    <t>CO0694</t>
  </si>
  <si>
    <t>CO0695</t>
  </si>
  <si>
    <t>CO0696</t>
  </si>
  <si>
    <t>CO0697</t>
  </si>
  <si>
    <t>CO0698</t>
  </si>
  <si>
    <t>CO0699</t>
  </si>
  <si>
    <t>CO0700</t>
  </si>
  <si>
    <t>CO0701</t>
  </si>
  <si>
    <t>CO0702</t>
  </si>
  <si>
    <t>CO0703</t>
  </si>
  <si>
    <t>CO0704</t>
  </si>
  <si>
    <t>CO0705</t>
  </si>
  <si>
    <t>CO0706</t>
  </si>
  <si>
    <t>CO0707</t>
  </si>
  <si>
    <t>CO0708</t>
  </si>
  <si>
    <t>CO0709</t>
  </si>
  <si>
    <t>CO0710</t>
  </si>
  <si>
    <t>CO0711</t>
  </si>
  <si>
    <t>CO0712</t>
  </si>
  <si>
    <t>CO0713</t>
  </si>
  <si>
    <t>CO0714</t>
  </si>
  <si>
    <t>CO0715</t>
  </si>
  <si>
    <t>CO0716</t>
  </si>
  <si>
    <t>CO0717</t>
  </si>
  <si>
    <t>CO0718</t>
  </si>
  <si>
    <t>CO0719</t>
  </si>
  <si>
    <t>CO0720</t>
  </si>
  <si>
    <t>CO0721</t>
  </si>
  <si>
    <t>CO0722</t>
  </si>
  <si>
    <t>CO0723</t>
  </si>
  <si>
    <t>CO0724</t>
  </si>
  <si>
    <t>CO0726</t>
  </si>
  <si>
    <t>CO0727</t>
  </si>
  <si>
    <t>CO0728</t>
  </si>
  <si>
    <t>CO0729</t>
  </si>
  <si>
    <t>CO0730</t>
  </si>
  <si>
    <t>CO0731</t>
  </si>
  <si>
    <t>CO0732</t>
  </si>
  <si>
    <t>CO0733</t>
  </si>
  <si>
    <t>CO0734</t>
  </si>
  <si>
    <t>CO0735</t>
  </si>
  <si>
    <t>CO0736</t>
  </si>
  <si>
    <t>CO0737</t>
  </si>
  <si>
    <t>CO0738</t>
  </si>
  <si>
    <t>CO0739</t>
  </si>
  <si>
    <t>CO0740</t>
  </si>
  <si>
    <t>CO0741</t>
  </si>
  <si>
    <t>CO0742</t>
  </si>
  <si>
    <t>CO0743</t>
  </si>
  <si>
    <t>CO0744</t>
  </si>
  <si>
    <t>CO0745</t>
  </si>
  <si>
    <t>CO0746</t>
  </si>
  <si>
    <t>CO0747</t>
  </si>
  <si>
    <t>CO0748</t>
  </si>
  <si>
    <t>CO0749</t>
  </si>
  <si>
    <t>CO0750</t>
  </si>
  <si>
    <t>CO0751</t>
  </si>
  <si>
    <t>CO0752</t>
  </si>
  <si>
    <t>CO0753</t>
  </si>
  <si>
    <t>CO0754</t>
  </si>
  <si>
    <t>CO0755</t>
  </si>
  <si>
    <t>CO0756</t>
  </si>
  <si>
    <t>CO0757</t>
  </si>
  <si>
    <t>CO0758</t>
  </si>
  <si>
    <t>CO0759</t>
  </si>
  <si>
    <t>CO0760</t>
  </si>
  <si>
    <t>CO0761</t>
  </si>
  <si>
    <t>CO0762</t>
  </si>
  <si>
    <t>CO0763</t>
  </si>
  <si>
    <t>CO0764</t>
  </si>
  <si>
    <t>CO0765</t>
  </si>
  <si>
    <t>CO0766</t>
  </si>
  <si>
    <t>CO0767</t>
  </si>
  <si>
    <t>CO0768</t>
  </si>
  <si>
    <t>CO0769</t>
  </si>
  <si>
    <t>CO0770</t>
  </si>
  <si>
    <t>CO0771</t>
  </si>
  <si>
    <t>CO0772</t>
  </si>
  <si>
    <t>CO0773</t>
  </si>
  <si>
    <t>CO0774</t>
  </si>
  <si>
    <t>CO0775</t>
  </si>
  <si>
    <t>CO0776</t>
  </si>
  <si>
    <t>CO0777</t>
  </si>
  <si>
    <t>CO0778</t>
  </si>
  <si>
    <t>CO0779</t>
  </si>
  <si>
    <t>CO0780</t>
  </si>
  <si>
    <t>CO0781</t>
  </si>
  <si>
    <t>CO0782</t>
  </si>
  <si>
    <t>CO0783</t>
  </si>
  <si>
    <t>CO0784</t>
  </si>
  <si>
    <t>CO0785</t>
  </si>
  <si>
    <t>CO0786</t>
  </si>
  <si>
    <t>CO0787</t>
  </si>
  <si>
    <t>CO0788</t>
  </si>
  <si>
    <t>CO0789</t>
  </si>
  <si>
    <t>CO0791</t>
  </si>
  <si>
    <t>CO0792</t>
  </si>
  <si>
    <t>CO0793</t>
  </si>
  <si>
    <t>CO0794</t>
  </si>
  <si>
    <t>CO0795</t>
  </si>
  <si>
    <t>CO0796</t>
  </si>
  <si>
    <t>CO0797</t>
  </si>
  <si>
    <t>CO0798</t>
  </si>
  <si>
    <t>CO0799</t>
  </si>
  <si>
    <t>CO0800</t>
  </si>
  <si>
    <t>CO0801</t>
  </si>
  <si>
    <t>CO0802</t>
  </si>
  <si>
    <t>CO0803</t>
  </si>
  <si>
    <t>CO0804</t>
  </si>
  <si>
    <t>CO0805</t>
  </si>
  <si>
    <t>CO0806</t>
  </si>
  <si>
    <t>CO0807</t>
  </si>
  <si>
    <t>CO0808</t>
  </si>
  <si>
    <t>CO0809</t>
  </si>
  <si>
    <t>CO0810</t>
  </si>
  <si>
    <t>CO0811</t>
  </si>
  <si>
    <t>CO0812</t>
  </si>
  <si>
    <t>CO0813</t>
  </si>
  <si>
    <t>CO0814</t>
  </si>
  <si>
    <t>CO0815</t>
  </si>
  <si>
    <t>CO0816</t>
  </si>
  <si>
    <t>CO0817</t>
  </si>
  <si>
    <t>CO0818</t>
  </si>
  <si>
    <t>CO0819</t>
  </si>
  <si>
    <t>CO0820</t>
  </si>
  <si>
    <t>CO0821</t>
  </si>
  <si>
    <t>CO0822</t>
  </si>
  <si>
    <t>CO0823</t>
  </si>
  <si>
    <t>CO0824</t>
  </si>
  <si>
    <t>CO0825</t>
  </si>
  <si>
    <t>CO0826</t>
  </si>
  <si>
    <t>CO0827</t>
  </si>
  <si>
    <t>CO0828</t>
  </si>
  <si>
    <t>CO0829</t>
  </si>
  <si>
    <t>CO0830</t>
  </si>
  <si>
    <t>CO0831</t>
  </si>
  <si>
    <t>CO0832</t>
  </si>
  <si>
    <t>CO0833</t>
  </si>
  <si>
    <t>CO0834</t>
  </si>
  <si>
    <t>CO0835</t>
  </si>
  <si>
    <t>CO0836</t>
  </si>
  <si>
    <t>CO0837</t>
  </si>
  <si>
    <t>CO0838</t>
  </si>
  <si>
    <t>CO0839</t>
  </si>
  <si>
    <t>CO0840</t>
  </si>
  <si>
    <t>CO0841</t>
  </si>
  <si>
    <t>CO0842</t>
  </si>
  <si>
    <t>CO0843</t>
  </si>
  <si>
    <t>CO0844</t>
  </si>
  <si>
    <t>CO0845</t>
  </si>
  <si>
    <t>CO0846</t>
  </si>
  <si>
    <t>CO0847</t>
  </si>
  <si>
    <t>CO0848</t>
  </si>
  <si>
    <t>CO0849</t>
  </si>
  <si>
    <t>CO0850</t>
  </si>
  <si>
    <t>CO0851</t>
  </si>
  <si>
    <t>CO0852</t>
  </si>
  <si>
    <t>CO0853</t>
  </si>
  <si>
    <t>CO0854</t>
  </si>
  <si>
    <t>CO0856</t>
  </si>
  <si>
    <t>CO0857</t>
  </si>
  <si>
    <t>CO0858</t>
  </si>
  <si>
    <t>CO0859</t>
  </si>
  <si>
    <t>CO0860</t>
  </si>
  <si>
    <t>CO0861</t>
  </si>
  <si>
    <t>CO0862</t>
  </si>
  <si>
    <t>CO0863</t>
  </si>
  <si>
    <t>CO0864</t>
  </si>
  <si>
    <t>CO0865</t>
  </si>
  <si>
    <t>CO0866</t>
  </si>
  <si>
    <t>CO0867</t>
  </si>
  <si>
    <t>CO0868</t>
  </si>
  <si>
    <t>CO0869</t>
  </si>
  <si>
    <t>CO0870</t>
  </si>
  <si>
    <t>CO0871</t>
  </si>
  <si>
    <t>CO0872</t>
  </si>
  <si>
    <t>CO0873</t>
  </si>
  <si>
    <t>CO0874</t>
  </si>
  <si>
    <t>CO0875</t>
  </si>
  <si>
    <t>CO0876</t>
  </si>
  <si>
    <t>CO0877</t>
  </si>
  <si>
    <t>CO0878</t>
  </si>
  <si>
    <t>CO0879</t>
  </si>
  <si>
    <t>CO0880</t>
  </si>
  <si>
    <t>CO0881</t>
  </si>
  <si>
    <t>CO0882</t>
  </si>
  <si>
    <t>CO0883</t>
  </si>
  <si>
    <t>CO0884</t>
  </si>
  <si>
    <t>CO0885</t>
  </si>
  <si>
    <t>CO0886</t>
  </si>
  <si>
    <t>CO0887</t>
  </si>
  <si>
    <t>CO0888</t>
  </si>
  <si>
    <t>CO0889</t>
  </si>
  <si>
    <t>CO0890</t>
  </si>
  <si>
    <t>CO0891</t>
  </si>
  <si>
    <t>CO0892</t>
  </si>
  <si>
    <t>CO0893</t>
  </si>
  <si>
    <t>CO0894</t>
  </si>
  <si>
    <t>CO0895</t>
  </si>
  <si>
    <t>CO0896</t>
  </si>
  <si>
    <t>CO0897</t>
  </si>
  <si>
    <t>CO0898</t>
  </si>
  <si>
    <t>CO0899</t>
  </si>
  <si>
    <t>CO0900</t>
  </si>
  <si>
    <t>CO0901</t>
  </si>
  <si>
    <t>CO0902</t>
  </si>
  <si>
    <t>CO0903</t>
  </si>
  <si>
    <t>CO0904</t>
  </si>
  <si>
    <t>CO0905</t>
  </si>
  <si>
    <t>CO0906</t>
  </si>
  <si>
    <t>CO0907</t>
  </si>
  <si>
    <t>CO0908</t>
  </si>
  <si>
    <t>CO0909</t>
  </si>
  <si>
    <t>CO0910</t>
  </si>
  <si>
    <t>CO0911</t>
  </si>
  <si>
    <t>CO0912</t>
  </si>
  <si>
    <t>CO0913</t>
  </si>
  <si>
    <t>CO0914</t>
  </si>
  <si>
    <t>CO0915</t>
  </si>
  <si>
    <t>CO0916</t>
  </si>
  <si>
    <t>CO0917</t>
  </si>
  <si>
    <t>CO0918</t>
  </si>
  <si>
    <t>CO0919</t>
  </si>
  <si>
    <t>CO0921</t>
  </si>
  <si>
    <t>CO0922</t>
  </si>
  <si>
    <t>CO0923</t>
  </si>
  <si>
    <t>CO0924</t>
  </si>
  <si>
    <t>CO0925</t>
  </si>
  <si>
    <t>CO0926</t>
  </si>
  <si>
    <t>CO0927</t>
  </si>
  <si>
    <t>CO0928</t>
  </si>
  <si>
    <t>CO0929</t>
  </si>
  <si>
    <t>CO0930</t>
  </si>
  <si>
    <t>CO0931</t>
  </si>
  <si>
    <t>CO0932</t>
  </si>
  <si>
    <t>CO0933</t>
  </si>
  <si>
    <t>CO0934</t>
  </si>
  <si>
    <t>CO0935</t>
  </si>
  <si>
    <t>CO0936</t>
  </si>
  <si>
    <t>CO0937</t>
  </si>
  <si>
    <t>CO0938</t>
  </si>
  <si>
    <t>CO0939</t>
  </si>
  <si>
    <t>CO0940</t>
  </si>
  <si>
    <t>CO0941</t>
  </si>
  <si>
    <t>CO0942</t>
  </si>
  <si>
    <t>CO0943</t>
  </si>
  <si>
    <t>CO0944</t>
  </si>
  <si>
    <t>CO0945</t>
  </si>
  <si>
    <t>CO0946</t>
  </si>
  <si>
    <t>CO0947</t>
  </si>
  <si>
    <t>CO0948</t>
  </si>
  <si>
    <t>CO0949</t>
  </si>
  <si>
    <t>CO0950</t>
  </si>
  <si>
    <t>CO0951</t>
  </si>
  <si>
    <t>CO0952</t>
  </si>
  <si>
    <t>CO0953</t>
  </si>
  <si>
    <t>CO0954</t>
  </si>
  <si>
    <t>CO0955</t>
  </si>
  <si>
    <t>CO0956</t>
  </si>
  <si>
    <t>CO0957</t>
  </si>
  <si>
    <t>CO0958</t>
  </si>
  <si>
    <t>CO0959</t>
  </si>
  <si>
    <t>CO0960</t>
  </si>
  <si>
    <t>CO0961</t>
  </si>
  <si>
    <t>CO0962</t>
  </si>
  <si>
    <t>CO0963</t>
  </si>
  <si>
    <t>CO0964</t>
  </si>
  <si>
    <t>CO0965</t>
  </si>
  <si>
    <t>CO0966</t>
  </si>
  <si>
    <t>CO0967</t>
  </si>
  <si>
    <t>CO0968</t>
  </si>
  <si>
    <t>CO0969</t>
  </si>
  <si>
    <t>CO0970</t>
  </si>
  <si>
    <t>CO0971</t>
  </si>
  <si>
    <t>CO0972</t>
  </si>
  <si>
    <t>CO0973</t>
  </si>
  <si>
    <t>CO0974</t>
  </si>
  <si>
    <t>CO0975</t>
  </si>
  <si>
    <t>CO0976</t>
  </si>
  <si>
    <t>CO0977</t>
  </si>
  <si>
    <t>CO0978</t>
  </si>
  <si>
    <t>CO0979</t>
  </si>
  <si>
    <t>CO0980</t>
  </si>
  <si>
    <t>CO0981</t>
  </si>
  <si>
    <t>CO0982</t>
  </si>
  <si>
    <t>CO0983</t>
  </si>
  <si>
    <t>CO0984</t>
  </si>
  <si>
    <t>CO0986</t>
  </si>
  <si>
    <t>CO0987</t>
  </si>
  <si>
    <t>CO0988</t>
  </si>
  <si>
    <t>CO0989</t>
  </si>
  <si>
    <t>CO0990</t>
  </si>
  <si>
    <t>CO0991</t>
  </si>
  <si>
    <t>CO0992</t>
  </si>
  <si>
    <t>CO0993</t>
  </si>
  <si>
    <t>CO0994</t>
  </si>
  <si>
    <t>CO0995</t>
  </si>
  <si>
    <t>CO0996</t>
  </si>
  <si>
    <t>CO0997</t>
  </si>
  <si>
    <t>CO0998</t>
  </si>
  <si>
    <t>CO0999</t>
  </si>
  <si>
    <t>CO1000</t>
  </si>
  <si>
    <t>CO1001</t>
  </si>
  <si>
    <t>CO1002</t>
  </si>
  <si>
    <t>CO1003</t>
  </si>
  <si>
    <t>CO1004</t>
  </si>
  <si>
    <t>CO1005</t>
  </si>
  <si>
    <t>CO1006</t>
  </si>
  <si>
    <t>CO1007</t>
  </si>
  <si>
    <t>CO1008</t>
  </si>
  <si>
    <t>CO1009</t>
  </si>
  <si>
    <t>CO1010</t>
  </si>
  <si>
    <t>CO1011</t>
  </si>
  <si>
    <t>CO1012</t>
  </si>
  <si>
    <t>CO1013</t>
  </si>
  <si>
    <t>CO1014</t>
  </si>
  <si>
    <t>CO1015</t>
  </si>
  <si>
    <t>CO1016</t>
  </si>
  <si>
    <t>CO1017</t>
  </si>
  <si>
    <t>CO1018</t>
  </si>
  <si>
    <t>CO1019</t>
  </si>
  <si>
    <t>CO1020</t>
  </si>
  <si>
    <t>CO1021</t>
  </si>
  <si>
    <t>CO1022</t>
  </si>
  <si>
    <t>CO1023</t>
  </si>
  <si>
    <t>CO1024</t>
  </si>
  <si>
    <t>CO1025</t>
  </si>
  <si>
    <t>CO1026</t>
  </si>
  <si>
    <t>CO1027</t>
  </si>
  <si>
    <t>CO1028</t>
  </si>
  <si>
    <t>CO1029</t>
  </si>
  <si>
    <t>CO1030</t>
  </si>
  <si>
    <t>CO1031</t>
  </si>
  <si>
    <t>CO1032</t>
  </si>
  <si>
    <t>CO1033</t>
  </si>
  <si>
    <t>CO1034</t>
  </si>
  <si>
    <t>CO1035</t>
  </si>
  <si>
    <t>CO1036</t>
  </si>
  <si>
    <t>CO1037</t>
  </si>
  <si>
    <t>CO1038</t>
  </si>
  <si>
    <t>CO1039</t>
  </si>
  <si>
    <t>CO1040</t>
  </si>
  <si>
    <t>VD0001</t>
  </si>
  <si>
    <t>VD0002</t>
  </si>
  <si>
    <t>VD0003</t>
  </si>
  <si>
    <t>VD0004</t>
  </si>
  <si>
    <t>VD0005</t>
  </si>
  <si>
    <t>VD0006</t>
  </si>
  <si>
    <t>VD0007</t>
  </si>
  <si>
    <t>VD0008</t>
  </si>
  <si>
    <t>VD0009</t>
  </si>
  <si>
    <t>VD0010</t>
  </si>
  <si>
    <t>VD0011</t>
  </si>
  <si>
    <t>VD0012</t>
  </si>
  <si>
    <t>VD0013</t>
  </si>
  <si>
    <t>VD0014</t>
  </si>
  <si>
    <t>VD0015</t>
  </si>
  <si>
    <t>VD0016</t>
  </si>
  <si>
    <t>VD0017</t>
  </si>
  <si>
    <t>VD0018</t>
  </si>
  <si>
    <t>VD0019</t>
  </si>
  <si>
    <t>VD0020</t>
  </si>
  <si>
    <t>VD0021</t>
  </si>
  <si>
    <t>VD0022</t>
  </si>
  <si>
    <t>VD0023</t>
  </si>
  <si>
    <t>VD0024</t>
  </si>
  <si>
    <t>VD0025</t>
  </si>
  <si>
    <t>VD0026</t>
  </si>
  <si>
    <t>VD0027</t>
  </si>
  <si>
    <t>VD0028</t>
  </si>
  <si>
    <t>VD0029</t>
  </si>
  <si>
    <t>VD0030</t>
  </si>
  <si>
    <t>VD0031</t>
  </si>
  <si>
    <t>VD0032</t>
  </si>
  <si>
    <t>VD0033</t>
  </si>
  <si>
    <t>VD0034</t>
  </si>
  <si>
    <t>VD0035</t>
  </si>
  <si>
    <t>VD0036</t>
  </si>
  <si>
    <t>VD0037</t>
  </si>
  <si>
    <t>VD0038</t>
  </si>
  <si>
    <t>VD0039</t>
  </si>
  <si>
    <t>VD0040</t>
  </si>
  <si>
    <t>VD0041</t>
  </si>
  <si>
    <t>VD0042</t>
  </si>
  <si>
    <t>VD0043</t>
  </si>
  <si>
    <t>VD0044</t>
  </si>
  <si>
    <t>VD0045</t>
  </si>
  <si>
    <t>VD0046</t>
  </si>
  <si>
    <t>VD0047</t>
  </si>
  <si>
    <t>VD0048</t>
  </si>
  <si>
    <t>VD0049</t>
  </si>
  <si>
    <t>VD0050</t>
  </si>
  <si>
    <t>VD0051</t>
  </si>
  <si>
    <t>VD0052</t>
  </si>
  <si>
    <t>VD0053</t>
  </si>
  <si>
    <t>VD0054</t>
  </si>
  <si>
    <t>VD0055</t>
  </si>
  <si>
    <t>VD0056</t>
  </si>
  <si>
    <t>VD0057</t>
  </si>
  <si>
    <t>VD0058</t>
  </si>
  <si>
    <t>OV0001</t>
  </si>
  <si>
    <t>OV0002</t>
  </si>
  <si>
    <t>OV0003</t>
  </si>
  <si>
    <t>OV0004</t>
  </si>
  <si>
    <t>OV0005</t>
  </si>
  <si>
    <t>OV0006</t>
  </si>
  <si>
    <t>OV0007</t>
  </si>
  <si>
    <t>OV0008</t>
  </si>
  <si>
    <t>OV0009</t>
  </si>
  <si>
    <t>OV0010</t>
  </si>
  <si>
    <t>OV0011</t>
  </si>
  <si>
    <t>OV0012</t>
  </si>
  <si>
    <t>OV0013</t>
  </si>
  <si>
    <t>OV0018</t>
  </si>
  <si>
    <t>OV0019</t>
  </si>
  <si>
    <t>OV0020</t>
  </si>
  <si>
    <t>OV0021</t>
  </si>
  <si>
    <t>OV0022</t>
  </si>
  <si>
    <t>OV0023</t>
  </si>
  <si>
    <t>OV0024</t>
  </si>
  <si>
    <t>OV0025</t>
  </si>
  <si>
    <t>OV0026</t>
  </si>
  <si>
    <t>OV0027</t>
  </si>
  <si>
    <t>OV0028</t>
  </si>
  <si>
    <t>OV0029</t>
  </si>
  <si>
    <t>OV0030</t>
  </si>
  <si>
    <t>OV0031</t>
  </si>
  <si>
    <t>OV0032</t>
  </si>
  <si>
    <t>OV0033</t>
  </si>
  <si>
    <t>OV0034</t>
  </si>
  <si>
    <t>OV0035</t>
  </si>
  <si>
    <t>OV0036</t>
  </si>
  <si>
    <t>OV0037</t>
  </si>
  <si>
    <t>OV0038</t>
  </si>
  <si>
    <t>OV0039</t>
  </si>
  <si>
    <t>OV0040</t>
  </si>
  <si>
    <t>OV0041</t>
  </si>
  <si>
    <t>OV0042</t>
  </si>
  <si>
    <t>OV0043</t>
  </si>
  <si>
    <t>OV0044</t>
  </si>
  <si>
    <t>OV0045</t>
  </si>
  <si>
    <t>OV0046</t>
  </si>
  <si>
    <t>OV0047</t>
  </si>
  <si>
    <t>OV0048</t>
  </si>
  <si>
    <t>OV0049</t>
  </si>
  <si>
    <t>OV0050</t>
  </si>
  <si>
    <t>OV0051</t>
  </si>
  <si>
    <t>OV0052</t>
  </si>
  <si>
    <t>OV0053</t>
  </si>
  <si>
    <t>OV0054</t>
  </si>
  <si>
    <t>OV0055</t>
  </si>
  <si>
    <t>OV0056</t>
  </si>
  <si>
    <t>OV0057</t>
  </si>
  <si>
    <t>OV0058</t>
  </si>
  <si>
    <t>OV0059</t>
  </si>
  <si>
    <t>OV0060</t>
  </si>
  <si>
    <t>OV0061</t>
  </si>
  <si>
    <t>OV0062</t>
  </si>
  <si>
    <t>OV0063</t>
  </si>
  <si>
    <t>OV0064</t>
  </si>
  <si>
    <t>OV0065</t>
  </si>
  <si>
    <t>OV0066</t>
  </si>
  <si>
    <t>OV0067</t>
  </si>
  <si>
    <t>OV0068</t>
  </si>
  <si>
    <t>OV0069</t>
  </si>
  <si>
    <t>OV0070</t>
  </si>
  <si>
    <t>OV0071</t>
  </si>
  <si>
    <t>OV0072</t>
  </si>
  <si>
    <t>OV0073</t>
  </si>
  <si>
    <t>OV0074</t>
  </si>
  <si>
    <t>OV0075</t>
  </si>
  <si>
    <t>OV0076</t>
  </si>
  <si>
    <t>OV0077</t>
  </si>
  <si>
    <t>OV0078</t>
  </si>
  <si>
    <t>OV0079</t>
  </si>
  <si>
    <t>OV0080</t>
  </si>
  <si>
    <t>OV0081</t>
  </si>
  <si>
    <t>OV0082</t>
  </si>
  <si>
    <t>OV0083</t>
  </si>
  <si>
    <t>OV0084</t>
  </si>
  <si>
    <t>OV0085</t>
  </si>
  <si>
    <t>OV0086</t>
  </si>
  <si>
    <t>OV0087</t>
  </si>
  <si>
    <t>OV0088</t>
  </si>
  <si>
    <t>OV0089</t>
  </si>
  <si>
    <t>OV0090</t>
  </si>
  <si>
    <t>OV0091</t>
  </si>
  <si>
    <t>OV0092</t>
  </si>
  <si>
    <t>OV0093</t>
  </si>
  <si>
    <t>OV0094</t>
  </si>
  <si>
    <t>OV0095</t>
  </si>
  <si>
    <t>OV0096</t>
  </si>
  <si>
    <t>OV0097</t>
  </si>
  <si>
    <t>OV0098</t>
  </si>
  <si>
    <t>OV0099</t>
  </si>
  <si>
    <t>OV0100</t>
  </si>
  <si>
    <t>OV0101</t>
  </si>
  <si>
    <t>OV0102</t>
  </si>
  <si>
    <t>OV0103</t>
  </si>
  <si>
    <t>OV0104</t>
  </si>
  <si>
    <t>OV0105</t>
  </si>
  <si>
    <t>OV0106</t>
  </si>
  <si>
    <t>OV0107</t>
  </si>
  <si>
    <t>OV0108</t>
  </si>
  <si>
    <t>OV0109</t>
  </si>
  <si>
    <t>OV0110</t>
  </si>
  <si>
    <t>OV0111</t>
  </si>
  <si>
    <t>OV0112</t>
  </si>
  <si>
    <t>OV0113</t>
  </si>
  <si>
    <t>OV0114</t>
  </si>
  <si>
    <t>OV0115</t>
  </si>
  <si>
    <t>OV0116</t>
  </si>
  <si>
    <t>OV0117</t>
  </si>
  <si>
    <t>OV0118</t>
  </si>
  <si>
    <t>OV0119</t>
  </si>
  <si>
    <t>OV0120</t>
  </si>
  <si>
    <t>OV0121</t>
  </si>
  <si>
    <t>OV0122</t>
  </si>
  <si>
    <t>OV0123</t>
  </si>
  <si>
    <t>OV0124</t>
  </si>
  <si>
    <t>TC0001</t>
  </si>
  <si>
    <t>TC0002</t>
  </si>
  <si>
    <t>TC0003</t>
  </si>
  <si>
    <t>TC0004</t>
  </si>
  <si>
    <t>TC0005</t>
  </si>
  <si>
    <t>TC0006</t>
  </si>
  <si>
    <t>TC0007</t>
  </si>
  <si>
    <t>TC0008</t>
  </si>
  <si>
    <t>TC0009</t>
  </si>
  <si>
    <t>TC0010</t>
  </si>
  <si>
    <t>TC0011</t>
  </si>
  <si>
    <t>TC0012</t>
  </si>
  <si>
    <t>TC0014</t>
  </si>
  <si>
    <t>TC0015</t>
  </si>
  <si>
    <t>TV0001</t>
  </si>
  <si>
    <t>TV0002</t>
  </si>
  <si>
    <t>TV0003</t>
  </si>
  <si>
    <t>financieringsstroom</t>
  </si>
  <si>
    <t>vrij</t>
  </si>
  <si>
    <t>Forensische en beveiligde zorg - niet klinische of ambulante zorg</t>
  </si>
  <si>
    <t>Prestatie_code</t>
  </si>
  <si>
    <t>OV0126</t>
  </si>
  <si>
    <t>Repetitieve Transcraniële Magnetische Stimulatie (rTMS) ten behoeve van de rTMS Technician</t>
  </si>
  <si>
    <t>Correctiefactor indirecte tijd groep</t>
  </si>
  <si>
    <t>Klinisch (exclusief forensische en beveiligde zorg)</t>
  </si>
  <si>
    <t>Forensische en beveiligde zorg - klinische zorg</t>
  </si>
  <si>
    <t>Prijsindex (2017-2023)</t>
  </si>
  <si>
    <t>2022 (definitief)</t>
  </si>
  <si>
    <t>2023 (voorlopig)</t>
  </si>
  <si>
    <t>Cumulatief 17-23</t>
  </si>
  <si>
    <t>Prijsindex (2020-2023)</t>
  </si>
  <si>
    <t>Aantal patiënten</t>
  </si>
  <si>
    <t xml:space="preserve">Toeslag inzet gedeelde tolk in groep voor 2 patiënten </t>
  </si>
  <si>
    <t xml:space="preserve">Toeslag inzet gedeelde tolk in groep voor 3 patiënten </t>
  </si>
  <si>
    <t xml:space="preserve">Toeslag inzet gedeelde tolk in groep voor 4 patiënten </t>
  </si>
  <si>
    <t xml:space="preserve">Toeslag inzet gedeelde tolk in groep voor 5 patiënten </t>
  </si>
  <si>
    <t xml:space="preserve">Toeslag inzet gedeelde tolk in groep voor 6 patiënten </t>
  </si>
  <si>
    <t xml:space="preserve">Toeslag inzet gedeelde tolk in groep voor 7 patiënten </t>
  </si>
  <si>
    <t xml:space="preserve">Toeslag inzet gedeelde tolk in groep voor 8 patiënten </t>
  </si>
  <si>
    <t xml:space="preserve">Toeslag inzet gedeelde tolk in groep voor 9 patiënten </t>
  </si>
  <si>
    <t xml:space="preserve">Toeslag inzet gedeelde tolk in groep voor 10 patiënten </t>
  </si>
  <si>
    <t>Minuutkostprijs (prijspeil 2022)</t>
  </si>
  <si>
    <t>Prijsindex (2022-2023)</t>
  </si>
  <si>
    <t>Cumulatief 22-23</t>
  </si>
  <si>
    <t>Toeslag inzet gedeelde tolk in groep voor 1 patiënt</t>
  </si>
  <si>
    <t>OV0127</t>
  </si>
  <si>
    <t>OV0128</t>
  </si>
  <si>
    <t>OV0129</t>
  </si>
  <si>
    <t>OV9000</t>
  </si>
  <si>
    <t>OV9001</t>
  </si>
  <si>
    <t>OV9002</t>
  </si>
  <si>
    <t>OV9003</t>
  </si>
  <si>
    <t>OV9004</t>
  </si>
  <si>
    <t>OV9005</t>
  </si>
  <si>
    <t>OV9006</t>
  </si>
  <si>
    <t>OV9007</t>
  </si>
  <si>
    <t>OV9008</t>
  </si>
  <si>
    <t>OV9018</t>
  </si>
  <si>
    <t>OV9019</t>
  </si>
  <si>
    <t>Ambulante methadonverstrekking</t>
  </si>
  <si>
    <t>Toeslag Reistijd acute ggz ter dekking van het budget tot 25 minuten</t>
  </si>
  <si>
    <t>Toeslag Reistijd acute ggz ter dekking van het budget vanaf 25 minuten</t>
  </si>
  <si>
    <t>Facultatieve prestatie: Super Brains</t>
  </si>
  <si>
    <t>Facultatieve prestatie: Behandelconsult ervaringsdeskundige werker (NLQF 5) vanaf 5 minuten</t>
  </si>
  <si>
    <t>Facultatieve prestatie: Behandelconsult ervaringsdeskundige werker (NLQF 5) vanaf 15 minuten</t>
  </si>
  <si>
    <t>Facultatieve prestatie: Behandelconsult ervaringsdeskundige werker (NLQF 5) vanaf 30 minuten</t>
  </si>
  <si>
    <t>Facultatieve prestatie: Behandelconsult ervaringsdeskundige werker (NLQF 5) vanaf 45 minuten</t>
  </si>
  <si>
    <t>Facultatieve prestatie: Behandelconsult ervaringsdeskundige werker (NLQF 5) vanaf 60 minuten</t>
  </si>
  <si>
    <t>Facultatieve prestatie: Behandelconsult ervaringsdeskundige werker (NLQF 5) vanaf 75 minuten</t>
  </si>
  <si>
    <t>Facultatieve prestatie: Behandelconsult ervaringsdeskundige werker (NLQF 5) vanaf 90 minuten</t>
  </si>
  <si>
    <t>Facultatieve prestatie: Behandelconsult ervaringsdeskundige werker (NLQF 5) vanaf 120 minuten</t>
  </si>
  <si>
    <t>Facultatieve prestatie: Groepsconsult ervaringsdeskundige werker (NLQF 5) groepsgrootte 2 vanaf 30 minuten</t>
  </si>
  <si>
    <t>Facultatieve prestatie: Groepsconsult ervaringsdeskundige werker (NLQF 5) groepsgrootte 3 vanaf 30 minuten</t>
  </si>
  <si>
    <t>Facultatieve prestatie: Groepsconsult ervaringsdeskundige werker (NLQF 5) groepsgrootte 4 vanaf 30 minuten</t>
  </si>
  <si>
    <t>Facultatieve prestatie: Groepsconsult ervaringsdeskundige werker (NLQF 5) groepsgrootte 5 vanaf 30 minuten</t>
  </si>
  <si>
    <t>Facultatieve prestatie: Groepsconsult ervaringsdeskundige werker (NLQF 5) groepsgrootte 6 vanaf 30 minuten</t>
  </si>
  <si>
    <t>Facultatieve prestatie: Groepsconsult ervaringsdeskundige werker (NLQF 5) groepsgrootte 7 vanaf 30 minuten</t>
  </si>
  <si>
    <t>Facultatieve prestatie: Groepsconsult ervaringsdeskundige werker (NLQF 5) groepsgrootte 8 vanaf 30 minuten</t>
  </si>
  <si>
    <t>Facultatieve prestatie: Groepsconsult ervaringsdeskundige werker (NLQF 5) groepsgrootte 9 vanaf 30 minuten</t>
  </si>
  <si>
    <t>Facultatieve prestatie: Groepsconsult ervaringsdeskundige werker (NLQF 5) groepsgrootte vanaf 10 vanaf 30 minuten</t>
  </si>
  <si>
    <t>Facultatieve prestatie: Goalie</t>
  </si>
  <si>
    <t>Facultatieve prestatie: Gezonde zuigeling</t>
  </si>
  <si>
    <t>Gecorrigeerd aantal indirecte minuten</t>
  </si>
  <si>
    <t>Prijsindex (2020-2024)</t>
  </si>
  <si>
    <t>Prijsindex (2017-2024)</t>
  </si>
  <si>
    <t>2023 (definitief)</t>
  </si>
  <si>
    <t>2024 (voorlopig)</t>
  </si>
  <si>
    <t>Cumulatief 17-24</t>
  </si>
  <si>
    <t>Cumulatief 20-23</t>
  </si>
  <si>
    <t>Cumulatief 20-24</t>
  </si>
  <si>
    <t>VD0059</t>
  </si>
  <si>
    <t>VD0060</t>
  </si>
  <si>
    <t>VD0061</t>
  </si>
  <si>
    <t>Verblijfsdag E ggz met complexe somatisch-psychiatrische comorbiditeit</t>
  </si>
  <si>
    <t>Verblijfsdag F ggz met complexe somatisch-psychiatrische comorbiditeit</t>
  </si>
  <si>
    <t>Verblijfsdag G ggz met complexe somatisch-psychiatrische comorbiditeit</t>
  </si>
  <si>
    <t>Prijsindex (2024)</t>
  </si>
  <si>
    <t>Cumulatief 22-24</t>
  </si>
  <si>
    <t>OV0130</t>
  </si>
  <si>
    <t>OV0131</t>
  </si>
  <si>
    <t>OV0132</t>
  </si>
  <si>
    <t>OV0133</t>
  </si>
  <si>
    <t>OV0134</t>
  </si>
  <si>
    <t>OV0135</t>
  </si>
  <si>
    <t>OV0136</t>
  </si>
  <si>
    <t>OV0137</t>
  </si>
  <si>
    <t>OV0138</t>
  </si>
  <si>
    <t>OV0139</t>
  </si>
  <si>
    <t>OV0140</t>
  </si>
  <si>
    <t>OV0141</t>
  </si>
  <si>
    <t>OV0142</t>
  </si>
  <si>
    <t>OV0143</t>
  </si>
  <si>
    <t>OV0144</t>
  </si>
  <si>
    <t>OV0145</t>
  </si>
  <si>
    <t>OV0146</t>
  </si>
  <si>
    <t>OV0147</t>
  </si>
  <si>
    <t>OV0148</t>
  </si>
  <si>
    <t>OV0149</t>
  </si>
  <si>
    <t>OV0150</t>
  </si>
  <si>
    <t>OV0151</t>
  </si>
  <si>
    <t>OV0152</t>
  </si>
  <si>
    <t>OV0153</t>
  </si>
  <si>
    <t>OV0154</t>
  </si>
  <si>
    <t>OV0155</t>
  </si>
  <si>
    <t>OV0156</t>
  </si>
  <si>
    <t>GC0073</t>
  </si>
  <si>
    <t>GC0074</t>
  </si>
  <si>
    <t>GC0075</t>
  </si>
  <si>
    <t>GC0076</t>
  </si>
  <si>
    <t>GC0077</t>
  </si>
  <si>
    <t>GC0078</t>
  </si>
  <si>
    <t>GC0079</t>
  </si>
  <si>
    <t>GC0080</t>
  </si>
  <si>
    <t>GC0081</t>
  </si>
  <si>
    <t>GC0082</t>
  </si>
  <si>
    <t>GC0083</t>
  </si>
  <si>
    <t>GC0084</t>
  </si>
  <si>
    <t>GC0085</t>
  </si>
  <si>
    <t>GC0086</t>
  </si>
  <si>
    <t>GC0087</t>
  </si>
  <si>
    <t>GC0088</t>
  </si>
  <si>
    <t>GC0089</t>
  </si>
  <si>
    <t>GC0090</t>
  </si>
  <si>
    <t>GC0091</t>
  </si>
  <si>
    <t>GC0092</t>
  </si>
  <si>
    <t>GC0093</t>
  </si>
  <si>
    <t>GC0094</t>
  </si>
  <si>
    <t>GC0095</t>
  </si>
  <si>
    <t>GC0096</t>
  </si>
  <si>
    <t>GC0097</t>
  </si>
  <si>
    <t>GC0098</t>
  </si>
  <si>
    <t>GC0099</t>
  </si>
  <si>
    <t>GC0100</t>
  </si>
  <si>
    <t>GC0101</t>
  </si>
  <si>
    <t>GC0102</t>
  </si>
  <si>
    <t>GC0103</t>
  </si>
  <si>
    <t>GC0104</t>
  </si>
  <si>
    <t>GC0105</t>
  </si>
  <si>
    <t>GC0106</t>
  </si>
  <si>
    <t>GC0107</t>
  </si>
  <si>
    <t>GC0108</t>
  </si>
  <si>
    <t>GC0109</t>
  </si>
  <si>
    <t>GC0110</t>
  </si>
  <si>
    <t>GC0111</t>
  </si>
  <si>
    <t>GC0112</t>
  </si>
  <si>
    <t>GC0113</t>
  </si>
  <si>
    <t>GC0114</t>
  </si>
  <si>
    <t>GC0115</t>
  </si>
  <si>
    <t>GC0116</t>
  </si>
  <si>
    <t>GC0117</t>
  </si>
  <si>
    <t>GC0118</t>
  </si>
  <si>
    <t>GC0119</t>
  </si>
  <si>
    <t>GC0120</t>
  </si>
  <si>
    <t>GC0121</t>
  </si>
  <si>
    <t>GC0122</t>
  </si>
  <si>
    <t>GC0123</t>
  </si>
  <si>
    <t>GC0124</t>
  </si>
  <si>
    <t>GC0125</t>
  </si>
  <si>
    <t>GC0126</t>
  </si>
  <si>
    <t>GC0127</t>
  </si>
  <si>
    <t>GC0128</t>
  </si>
  <si>
    <t>GC0129</t>
  </si>
  <si>
    <t>GC0130</t>
  </si>
  <si>
    <t>GC0131</t>
  </si>
  <si>
    <t>GC0132</t>
  </si>
  <si>
    <t>GC0133</t>
  </si>
  <si>
    <t>GC0134</t>
  </si>
  <si>
    <t>GC0135</t>
  </si>
  <si>
    <t>GC0136</t>
  </si>
  <si>
    <t>GC0137</t>
  </si>
  <si>
    <t>GC0138</t>
  </si>
  <si>
    <t>GC0139</t>
  </si>
  <si>
    <t>GC0140</t>
  </si>
  <si>
    <t>GC0141</t>
  </si>
  <si>
    <t>GC0142</t>
  </si>
  <si>
    <t>GC0143</t>
  </si>
  <si>
    <t>GC0144</t>
  </si>
  <si>
    <t>TC0016</t>
  </si>
  <si>
    <t>TG0011</t>
  </si>
  <si>
    <t>TG0012</t>
  </si>
  <si>
    <t>TG0013</t>
  </si>
  <si>
    <t>TG0014</t>
  </si>
  <si>
    <t>TG0015</t>
  </si>
  <si>
    <t>TG0016</t>
  </si>
  <si>
    <t>TG0017</t>
  </si>
  <si>
    <t>TG0018</t>
  </si>
  <si>
    <t>TG0019</t>
  </si>
  <si>
    <t>TG0020</t>
  </si>
  <si>
    <t>OV9022</t>
  </si>
  <si>
    <t>OV9023</t>
  </si>
  <si>
    <t>OV9024</t>
  </si>
  <si>
    <t>OV9025</t>
  </si>
  <si>
    <t>OV9026</t>
  </si>
  <si>
    <t>OV9027</t>
  </si>
  <si>
    <t>OV9028</t>
  </si>
  <si>
    <t>OV9029</t>
  </si>
  <si>
    <t>OV9030</t>
  </si>
  <si>
    <t>OV0157</t>
  </si>
  <si>
    <t>OV0158</t>
  </si>
  <si>
    <t>OV0159</t>
  </si>
  <si>
    <t>OV0160</t>
  </si>
  <si>
    <t>OV0161</t>
  </si>
  <si>
    <t>OV0162</t>
  </si>
  <si>
    <t>OV0163</t>
  </si>
  <si>
    <t xml:space="preserve"> </t>
  </si>
  <si>
    <t>Consultatie door sociaal domein</t>
  </si>
  <si>
    <t>Toeslag psychodiagnostiek</t>
  </si>
  <si>
    <t>Overige prestatie TBS - fz</t>
  </si>
  <si>
    <t>VPT GGZ Wonen 1 exclusief behandeling, exclusief dagbesteding</t>
  </si>
  <si>
    <t>VPT GGZ Wonen 2 exclusief behandeling, exclusief dagbesteding</t>
  </si>
  <si>
    <t>VPT GGZ Wonen 3 exclusief behandeling, exclusief dagbesteding</t>
  </si>
  <si>
    <t>VPT GGZ Wonen 4 exclusief behandeling, exclusief dagbesteding</t>
  </si>
  <si>
    <t>VPT GGZ Wonen 5 exclusief behandeling, exclusief dagbesteding</t>
  </si>
  <si>
    <t>VPT GGZ Wonen 1 exclusief behandeling, inclusief dagbesteding</t>
  </si>
  <si>
    <t>VPT GGZ Wonen 2 exclusief behandeling, inclusief dagbesteding</t>
  </si>
  <si>
    <t>VPT GGZ Wonen 3 exclusief behandeling, inclusief dagbesteding</t>
  </si>
  <si>
    <t>VPT GGZ Wonen 4 exclusief behandeling, inclusief dagbesteding</t>
  </si>
  <si>
    <t>VPT GGZ Wonen 5 exclusief behandeling, inclusief dagbesteding</t>
  </si>
  <si>
    <t>VPT VG 1 exclusief behandeling, exclusief dagbesteding</t>
  </si>
  <si>
    <t>VPT VG 2 exclusief behandeling, exclusief dagbesteding</t>
  </si>
  <si>
    <t>VPT VG 3 exclusief behandeling, exclusief dagbesteding</t>
  </si>
  <si>
    <t>VPT VG 4 exclusief behandeling, exclusief dagbesteding</t>
  </si>
  <si>
    <t>VPT VG 5 exclusief behandeling, exclusief dagbesteding</t>
  </si>
  <si>
    <t>VPT VG 6 exclusief behandeling, exclusief dagbesteding</t>
  </si>
  <si>
    <t>VPT VG 7 exclusief behandeling, exclusief dagbesteding</t>
  </si>
  <si>
    <t>VPT VG 8 exclusief behandeling, exclusief dagbesteding</t>
  </si>
  <si>
    <t>VPT VG 1 exclusief behandeling, inclusief dagbesteding</t>
  </si>
  <si>
    <t>VPT VG 2 exclusief behandeling, inclusief dagbesteding</t>
  </si>
  <si>
    <t>VPT VG 3 exclusief behandeling, inclusief dagbesteding</t>
  </si>
  <si>
    <t>VPT VG 4 exclusief behandeling, inclusief dagbesteding</t>
  </si>
  <si>
    <t>VPT VG 5 exclusief behandeling, inclusief dagbesteding</t>
  </si>
  <si>
    <t>VPT VG 6 exclusief behandeling, inclusief dagbesteding</t>
  </si>
  <si>
    <t>VPT VG 7 exclusief behandeling, inclusief dagbesteding</t>
  </si>
  <si>
    <t>VPT VG 8 exclusief behandeling, inclusief dagbesteding</t>
  </si>
  <si>
    <t>Rijbewijs: medisch specialistisch onderzoek (inclusief rapportage) voor rekening van de te keuren persoon, 15 min. directe tijd en 15 min. indirecte tijd.</t>
  </si>
  <si>
    <t>Rijbewijs: medisch specialistisch onderzoek voor rekening van de te keuren persoon (houder/aanvrager rijbewijs), toeslag per 5 min. directe tijd, max 6 toeslagen.</t>
  </si>
  <si>
    <t>Rijbewijs: medisch specialistisch onderzoek voor rekening te keuren persoon (houder/aanvrager rijbewijs), toeslag per 15 min. indirecte tijd door psychiater/neuroloog, max 2 toeslagen.</t>
  </si>
  <si>
    <t>Rijbewijs: medisch specialistisch onderzoek (inclusief rapportage) bij Mededeling Medische Rijgeschiktheid.</t>
  </si>
  <si>
    <t>Rijbewijs: medisch specialistisch onderzoek (inclusief rapportage) bij mededelingenprocedure voor alcohol-, drugs- en gedragsproblematiek.</t>
  </si>
  <si>
    <t>Ketenveldnorm levensloopfunctie (ggz en fz)</t>
  </si>
  <si>
    <t>27,66</t>
  </si>
  <si>
    <t>13,83</t>
  </si>
  <si>
    <t>9,22</t>
  </si>
  <si>
    <t>6,92</t>
  </si>
  <si>
    <t>5,53</t>
  </si>
  <si>
    <t>4,61</t>
  </si>
  <si>
    <t>3,95</t>
  </si>
  <si>
    <t>3,46</t>
  </si>
  <si>
    <t>3,07</t>
  </si>
  <si>
    <t>2,77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</si>
</sst>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_ ;_ * \-#,##0_ ;_ * &quot;-&quot;_ ;_ @_ "/>
    <numFmt numFmtId="165" formatCode="_ &quot;€&quot;\ * #,##0.00_ ;_ &quot;€&quot;\ * \-#,##0.00_ ;_ &quot;€&quot;\ * &quot;-&quot;??_ ;_ @_ "/>
    <numFmt numFmtId="166" formatCode="_ * #,##0.00_ ;_ * \-#,##0.00_ ;_ * &quot;-&quot;??_ ;_ @_ "/>
    <numFmt numFmtId="167" formatCode="_ [$€-2]\ * #,##0.00_ ;_ [$€-2]\ * \-#,##0.00_ ;_ [$€-2]\ * &quot;-&quot;??_ ;_ @_ "/>
    <numFmt numFmtId="168" formatCode="_ &quot;$&quot;\ * #,##0.00_ ;_ &quot;$&quot;\ * \-#,##0.00_ ;_ &quot;$&quot;\ * &quot;-&quot;??_ ;_ @_ "/>
    <numFmt numFmtId="169" formatCode="_-* #,##0.00_-;_-* #,##0.00\-;_-* &quot;-&quot;??_-;_-@_-"/>
    <numFmt numFmtId="170" formatCode="_-&quot;€&quot;\ * #,##0.00_-;_-&quot;€&quot;\ * #,##0.00\-;_-&quot;€&quot;\ * &quot;-&quot;??_-;_-@_-"/>
    <numFmt numFmtId="171" formatCode="\ \ƒ* #,##0_ \ ;\ \ƒ* ;\ \ƒ* "/>
    <numFmt numFmtId="172" formatCode="&quot;F&quot;\ #,##0_-;&quot;F&quot;\ #,##0\-"/>
    <numFmt numFmtId="173" formatCode="#,##0_ \ ;\(#,##0\)_ ;"/>
    <numFmt numFmtId="174" formatCode="_ * #,##0_ ;_ * \-#,##0_ ;_ * &quot;-&quot;??_ ;_ @_ "/>
    <numFmt numFmtId="175" formatCode="0.0000%"/>
    <numFmt numFmtId="176" formatCode="0.000000000000"/>
    <numFmt numFmtId="177" formatCode="0.0%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0"/>
      <name val="Verdana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9"/>
      <name val="Verdana"/>
      <family val="2"/>
    </font>
    <font>
      <sz val="10"/>
      <name val="Arial"/>
      <family val="2"/>
    </font>
    <font>
      <sz val="8"/>
      <name val="Helv"/>
    </font>
    <font>
      <sz val="11"/>
      <color indexed="8"/>
      <name val="Calibri"/>
      <family val="2"/>
    </font>
    <font>
      <b/>
      <sz val="14"/>
      <name val="Helv"/>
    </font>
    <font>
      <sz val="9"/>
      <name val="Helv"/>
    </font>
    <font>
      <sz val="9"/>
      <name val="Arial"/>
      <family val="2"/>
    </font>
    <font>
      <b/>
      <sz val="9"/>
      <name val="Arial"/>
      <family val="2"/>
    </font>
    <font>
      <sz val="24"/>
      <color indexed="13"/>
      <name val="Helv"/>
    </font>
    <font>
      <sz val="10"/>
      <color theme="1"/>
      <name val="Arial"/>
      <family val="2"/>
    </font>
    <font>
      <b/>
      <sz val="8"/>
      <color rgb="FFFFFFFF"/>
      <name val="Verdana"/>
      <family val="2"/>
    </font>
    <font>
      <sz val="18"/>
      <color theme="3"/>
      <name val="Calibri Light"/>
      <family val="2"/>
      <charset val="1"/>
      <scheme val="maj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0C5EA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7DCEF"/>
        <bgColor indexed="64"/>
      </patternFill>
    </fill>
    <fill>
      <patternFill patternType="solid">
        <fgColor indexed="13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</borders>
  <cellStyleXfs count="19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0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164" fontId="21" fillId="24" borderId="12" applyProtection="0"/>
    <xf numFmtId="164" fontId="21" fillId="24" borderId="12" applyProtection="0"/>
    <xf numFmtId="164" fontId="21" fillId="24" borderId="12" applyProtection="0"/>
    <xf numFmtId="164" fontId="21" fillId="24" borderId="12" applyProtection="0"/>
    <xf numFmtId="164" fontId="21" fillId="24" borderId="12" applyProtection="0"/>
    <xf numFmtId="164" fontId="21" fillId="24" borderId="12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3" fillId="0" borderId="0"/>
    <xf numFmtId="0" fontId="23" fillId="0" borderId="13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5" fillId="25" borderId="13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6" fontId="21" fillId="24" borderId="12" applyProtection="0"/>
    <xf numFmtId="166" fontId="21" fillId="24" borderId="12" applyProtection="0"/>
    <xf numFmtId="166" fontId="21" fillId="24" borderId="12" applyProtection="0"/>
    <xf numFmtId="166" fontId="21" fillId="24" borderId="12" applyProtection="0"/>
    <xf numFmtId="166" fontId="21" fillId="24" borderId="12" applyProtection="0"/>
    <xf numFmtId="166" fontId="21" fillId="24" borderId="12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4" fillId="0" borderId="0"/>
    <xf numFmtId="0" fontId="27" fillId="0" borderId="11" applyFill="0" applyBorder="0"/>
    <xf numFmtId="171" fontId="27" fillId="0" borderId="11" applyFill="0" applyBorder="0"/>
    <xf numFmtId="0" fontId="27" fillId="0" borderId="11" applyFill="0" applyBorder="0"/>
    <xf numFmtId="0" fontId="28" fillId="26" borderId="14"/>
    <xf numFmtId="172" fontId="22" fillId="26" borderId="14"/>
    <xf numFmtId="172" fontId="22" fillId="26" borderId="14"/>
    <xf numFmtId="172" fontId="22" fillId="26" borderId="14"/>
    <xf numFmtId="172" fontId="22" fillId="26" borderId="14"/>
    <xf numFmtId="173" fontId="28" fillId="26" borderId="14"/>
    <xf numFmtId="173" fontId="27" fillId="0" borderId="11" applyFill="0" applyBorder="0"/>
    <xf numFmtId="0" fontId="23" fillId="0" borderId="13"/>
    <xf numFmtId="0" fontId="29" fillId="27" borderId="0"/>
    <xf numFmtId="0" fontId="19" fillId="0" borderId="0" applyNumberFormat="0" applyFill="0" applyBorder="0" applyAlignment="0" applyProtection="0"/>
    <xf numFmtId="0" fontId="25" fillId="0" borderId="15"/>
    <xf numFmtId="0" fontId="25" fillId="0" borderId="13"/>
    <xf numFmtId="170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2" fillId="0" borderId="0"/>
    <xf numFmtId="170" fontId="2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3" fillId="0" borderId="13"/>
    <xf numFmtId="0" fontId="23" fillId="0" borderId="13"/>
    <xf numFmtId="0" fontId="25" fillId="25" borderId="13"/>
    <xf numFmtId="0" fontId="25" fillId="25" borderId="13"/>
    <xf numFmtId="0" fontId="22" fillId="0" borderId="0"/>
    <xf numFmtId="0" fontId="22" fillId="8" borderId="8" applyNumberFormat="0" applyFont="0" applyAlignment="0" applyProtection="0"/>
    <xf numFmtId="0" fontId="22" fillId="0" borderId="0"/>
    <xf numFmtId="0" fontId="22" fillId="0" borderId="0"/>
    <xf numFmtId="0" fontId="28" fillId="26" borderId="14"/>
    <xf numFmtId="0" fontId="28" fillId="26" borderId="14"/>
    <xf numFmtId="172" fontId="22" fillId="26" borderId="14"/>
    <xf numFmtId="172" fontId="22" fillId="26" borderId="14"/>
    <xf numFmtId="172" fontId="22" fillId="26" borderId="14"/>
    <xf numFmtId="172" fontId="22" fillId="26" borderId="14"/>
    <xf numFmtId="172" fontId="22" fillId="26" borderId="14"/>
    <xf numFmtId="172" fontId="22" fillId="26" borderId="14"/>
    <xf numFmtId="172" fontId="22" fillId="26" borderId="14"/>
    <xf numFmtId="172" fontId="22" fillId="26" borderId="14"/>
    <xf numFmtId="0" fontId="23" fillId="0" borderId="13"/>
    <xf numFmtId="0" fontId="23" fillId="0" borderId="13"/>
    <xf numFmtId="0" fontId="25" fillId="0" borderId="13"/>
    <xf numFmtId="0" fontId="25" fillId="0" borderId="13"/>
    <xf numFmtId="0" fontId="20" fillId="0" borderId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20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0" fontId="30" fillId="8" borderId="8" applyNumberFormat="0" applyFont="0" applyAlignment="0" applyProtection="0"/>
    <xf numFmtId="0" fontId="30" fillId="0" borderId="0" applyNumberFormat="0" applyFont="0" applyFill="0" applyBorder="0" applyAlignment="0" applyProtection="0"/>
    <xf numFmtId="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0" fillId="0" borderId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</cellStyleXfs>
  <cellXfs count="46">
    <xf numFmtId="0" fontId="0" fillId="0" borderId="0" xfId="0"/>
    <xf numFmtId="0" fontId="18" fillId="21" borderId="10" xfId="0" applyFont="1" applyFill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8" fillId="21" borderId="11" xfId="0" applyFont="1" applyFill="1" applyBorder="1" applyAlignment="1">
      <alignment horizontal="left"/>
    </xf>
    <xf numFmtId="0" fontId="0" fillId="0" borderId="0" xfId="0"/>
    <xf numFmtId="0" fontId="18" fillId="21" borderId="14" xfId="0" applyFont="1" applyFill="1" applyBorder="1"/>
    <xf numFmtId="167" fontId="17" fillId="23" borderId="14" xfId="0" applyNumberFormat="1" applyFont="1" applyFill="1" applyBorder="1"/>
    <xf numFmtId="0" fontId="17" fillId="22" borderId="10" xfId="0" applyFont="1" applyFill="1" applyBorder="1" applyAlignment="1">
      <alignment horizontal="left"/>
    </xf>
    <xf numFmtId="165" fontId="17" fillId="22" borderId="10" xfId="1" applyFont="1" applyFill="1" applyBorder="1"/>
    <xf numFmtId="165" fontId="17" fillId="23" borderId="10" xfId="1" applyFont="1" applyFill="1" applyBorder="1"/>
    <xf numFmtId="10" fontId="17" fillId="0" borderId="10" xfId="0" applyNumberFormat="1" applyFont="1" applyBorder="1" applyAlignment="1">
      <alignment horizontal="right" vertical="center"/>
    </xf>
    <xf numFmtId="0" fontId="17" fillId="21" borderId="10" xfId="0" applyFont="1" applyFill="1" applyBorder="1" applyAlignment="1"/>
    <xf numFmtId="0" fontId="31" fillId="21" borderId="10" xfId="0" applyFont="1" applyFill="1" applyBorder="1" applyAlignment="1">
      <alignment horizontal="right" vertical="center"/>
    </xf>
    <xf numFmtId="167" fontId="17" fillId="23" borderId="10" xfId="0" applyNumberFormat="1" applyFont="1" applyFill="1" applyBorder="1"/>
    <xf numFmtId="0" fontId="18" fillId="21" borderId="11" xfId="0" applyFont="1" applyFill="1" applyBorder="1"/>
    <xf numFmtId="10" fontId="17" fillId="0" borderId="10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 applyAlignment="1"/>
    <xf numFmtId="0" fontId="18" fillId="21" borderId="10" xfId="0" applyFont="1" applyFill="1" applyBorder="1" applyAlignment="1">
      <alignment horizontal="left"/>
    </xf>
    <xf numFmtId="0" fontId="17" fillId="0" borderId="10" xfId="0" applyFont="1" applyBorder="1" applyAlignment="1"/>
    <xf numFmtId="0" fontId="17" fillId="0" borderId="10" xfId="0" applyFont="1" applyBorder="1" applyAlignment="1">
      <alignment horizontal="right"/>
    </xf>
    <xf numFmtId="10" fontId="17" fillId="0" borderId="10" xfId="2" applyNumberFormat="1" applyFont="1" applyBorder="1" applyAlignment="1">
      <alignment horizontal="right"/>
    </xf>
    <xf numFmtId="10" fontId="17" fillId="0" borderId="10" xfId="0" applyNumberFormat="1" applyFont="1" applyBorder="1" applyAlignment="1">
      <alignment horizontal="right"/>
    </xf>
    <xf numFmtId="0" fontId="17" fillId="0" borderId="10" xfId="0" applyFont="1" applyFill="1" applyBorder="1" applyAlignment="1">
      <alignment horizontal="left"/>
    </xf>
    <xf numFmtId="0" fontId="0" fillId="0" borderId="0" xfId="0" applyFill="1"/>
    <xf numFmtId="165" fontId="17" fillId="22" borderId="10" xfId="1" applyFont="1" applyFill="1" applyBorder="1" applyAlignment="1">
      <alignment horizontal="left"/>
    </xf>
    <xf numFmtId="1" fontId="17" fillId="22" borderId="10" xfId="0" applyNumberFormat="1" applyFont="1" applyFill="1" applyBorder="1" applyAlignment="1">
      <alignment horizontal="left"/>
    </xf>
    <xf numFmtId="165" fontId="0" fillId="0" borderId="0" xfId="0" applyNumberFormat="1"/>
    <xf numFmtId="166" fontId="17" fillId="22" borderId="10" xfId="193" applyFont="1" applyFill="1" applyBorder="1"/>
    <xf numFmtId="174" fontId="17" fillId="22" borderId="10" xfId="193" applyNumberFormat="1" applyFont="1" applyFill="1" applyBorder="1"/>
    <xf numFmtId="1" fontId="17" fillId="22" borderId="10" xfId="193" applyNumberFormat="1" applyFont="1" applyFill="1" applyBorder="1" applyAlignment="1">
      <alignment horizontal="left"/>
    </xf>
    <xf numFmtId="0" fontId="18" fillId="21" borderId="11" xfId="0" applyNumberFormat="1" applyFont="1" applyFill="1" applyBorder="1" applyAlignment="1">
      <alignment horizontal="left"/>
    </xf>
    <xf numFmtId="0" fontId="17" fillId="22" borderId="10" xfId="193" applyNumberFormat="1" applyFont="1" applyFill="1" applyBorder="1"/>
    <xf numFmtId="0" fontId="0" fillId="0" borderId="0" xfId="0" applyNumberFormat="1"/>
    <xf numFmtId="0" fontId="17" fillId="0" borderId="11" xfId="0" applyFont="1" applyFill="1" applyBorder="1" applyAlignment="1"/>
    <xf numFmtId="10" fontId="17" fillId="0" borderId="11" xfId="0" applyNumberFormat="1" applyFont="1" applyFill="1" applyBorder="1" applyAlignment="1">
      <alignment horizontal="right" vertical="center"/>
    </xf>
    <xf numFmtId="0" fontId="33" fillId="0" borderId="0" xfId="0" applyFont="1" applyAlignment="1"/>
    <xf numFmtId="9" fontId="0" fillId="0" borderId="0" xfId="2" applyFont="1"/>
    <xf numFmtId="175" fontId="0" fillId="0" borderId="0" xfId="2" applyNumberFormat="1" applyFont="1"/>
    <xf numFmtId="176" fontId="0" fillId="0" borderId="0" xfId="0" applyNumberFormat="1" applyAlignment="1"/>
    <xf numFmtId="177" fontId="0" fillId="0" borderId="0" xfId="2" applyNumberFormat="1" applyFont="1" applyAlignment="1"/>
    <xf numFmtId="167" fontId="17" fillId="23" borderId="10" xfId="1" applyNumberFormat="1" applyFont="1" applyFill="1" applyBorder="1"/>
    <xf numFmtId="166" fontId="17" fillId="22" borderId="10" xfId="193" applyFont="1" applyFill="1" applyBorder="1" applyAlignment="1">
      <alignment horizontal="left"/>
    </xf>
    <xf numFmtId="166" fontId="17" fillId="22" borderId="10" xfId="193" applyNumberFormat="1" applyFont="1" applyFill="1" applyBorder="1"/>
    <xf numFmtId="174" fontId="17" fillId="22" borderId="10" xfId="193" applyNumberFormat="1" applyFont="1" applyFill="1" applyBorder="1" applyAlignment="1">
      <alignment horizontal="left"/>
    </xf>
    <xf numFmtId="166" fontId="17" fillId="22" borderId="10" xfId="193" applyNumberFormat="1" applyFont="1" applyFill="1" applyBorder="1" applyAlignment="1">
      <alignment horizontal="left"/>
    </xf>
  </cellXfs>
  <cellStyles count="198">
    <cellStyle name="20% - Accent1 2" xfId="5" xr:uid="{00000000-0005-0000-0000-000000000000}"/>
    <cellStyle name="20% - Accent1 2 2" xfId="6" xr:uid="{00000000-0005-0000-0000-000001000000}"/>
    <cellStyle name="20% - Accent1 3" xfId="7" xr:uid="{00000000-0005-0000-0000-000002000000}"/>
    <cellStyle name="20% - Accent2 2" xfId="8" xr:uid="{00000000-0005-0000-0000-000003000000}"/>
    <cellStyle name="20% - Accent2 2 2" xfId="9" xr:uid="{00000000-0005-0000-0000-000004000000}"/>
    <cellStyle name="20% - Accent2 3" xfId="10" xr:uid="{00000000-0005-0000-0000-000005000000}"/>
    <cellStyle name="20% - Accent3 2" xfId="11" xr:uid="{00000000-0005-0000-0000-000006000000}"/>
    <cellStyle name="20% - Accent3 2 2" xfId="12" xr:uid="{00000000-0005-0000-0000-000007000000}"/>
    <cellStyle name="20% - Accent3 3" xfId="13" xr:uid="{00000000-0005-0000-0000-000008000000}"/>
    <cellStyle name="20% - Accent4 2" xfId="14" xr:uid="{00000000-0005-0000-0000-000009000000}"/>
    <cellStyle name="20% - Accent4 2 2" xfId="15" xr:uid="{00000000-0005-0000-0000-00000A000000}"/>
    <cellStyle name="20% - Accent4 3" xfId="16" xr:uid="{00000000-0005-0000-0000-00000B000000}"/>
    <cellStyle name="20% - Accent5 2" xfId="17" xr:uid="{00000000-0005-0000-0000-00000C000000}"/>
    <cellStyle name="20% - Accent5 2 2" xfId="18" xr:uid="{00000000-0005-0000-0000-00000D000000}"/>
    <cellStyle name="20% - Accent5 3" xfId="19" xr:uid="{00000000-0005-0000-0000-00000E000000}"/>
    <cellStyle name="20% - Accent6 2" xfId="20" xr:uid="{00000000-0005-0000-0000-00000F000000}"/>
    <cellStyle name="20% - Accent6 2 2" xfId="21" xr:uid="{00000000-0005-0000-0000-000010000000}"/>
    <cellStyle name="20% - Accent6 3" xfId="22" xr:uid="{00000000-0005-0000-0000-000011000000}"/>
    <cellStyle name="40% - Accent1 2" xfId="23" xr:uid="{00000000-0005-0000-0000-000012000000}"/>
    <cellStyle name="40% - Accent1 2 2" xfId="24" xr:uid="{00000000-0005-0000-0000-000013000000}"/>
    <cellStyle name="40% - Accent1 3" xfId="25" xr:uid="{00000000-0005-0000-0000-000014000000}"/>
    <cellStyle name="40% - Accent2 2" xfId="26" xr:uid="{00000000-0005-0000-0000-000015000000}"/>
    <cellStyle name="40% - Accent2 2 2" xfId="27" xr:uid="{00000000-0005-0000-0000-000016000000}"/>
    <cellStyle name="40% - Accent2 3" xfId="28" xr:uid="{00000000-0005-0000-0000-000017000000}"/>
    <cellStyle name="40% - Accent3 2" xfId="29" xr:uid="{00000000-0005-0000-0000-000018000000}"/>
    <cellStyle name="40% - Accent3 2 2" xfId="30" xr:uid="{00000000-0005-0000-0000-000019000000}"/>
    <cellStyle name="40% - Accent3 3" xfId="31" xr:uid="{00000000-0005-0000-0000-00001A000000}"/>
    <cellStyle name="40% - Accent4 2" xfId="32" xr:uid="{00000000-0005-0000-0000-00001B000000}"/>
    <cellStyle name="40% - Accent4 2 2" xfId="33" xr:uid="{00000000-0005-0000-0000-00001C000000}"/>
    <cellStyle name="40% - Accent4 3" xfId="34" xr:uid="{00000000-0005-0000-0000-00001D000000}"/>
    <cellStyle name="40% - Accent5 2" xfId="35" xr:uid="{00000000-0005-0000-0000-00001E000000}"/>
    <cellStyle name="40% - Accent5 2 2" xfId="36" xr:uid="{00000000-0005-0000-0000-00001F000000}"/>
    <cellStyle name="40% - Accent5 3" xfId="37" xr:uid="{00000000-0005-0000-0000-000020000000}"/>
    <cellStyle name="40% - Accent6 2" xfId="38" xr:uid="{00000000-0005-0000-0000-000021000000}"/>
    <cellStyle name="40% - Accent6 2 2" xfId="39" xr:uid="{00000000-0005-0000-0000-000022000000}"/>
    <cellStyle name="40% - Accent6 3" xfId="40" xr:uid="{00000000-0005-0000-0000-000023000000}"/>
    <cellStyle name="Bad" xfId="156" xr:uid="{00000000-0005-0000-0000-000024000000}"/>
    <cellStyle name="bedrag, 0 decimalen" xfId="41" xr:uid="{00000000-0005-0000-0000-000025000000}"/>
    <cellStyle name="bedrag, 0 decimalen 2" xfId="42" xr:uid="{00000000-0005-0000-0000-000026000000}"/>
    <cellStyle name="bedrag, 0 decimalen 2 2" xfId="43" xr:uid="{00000000-0005-0000-0000-000027000000}"/>
    <cellStyle name="bedrag, 0 decimalen 3" xfId="44" xr:uid="{00000000-0005-0000-0000-000028000000}"/>
    <cellStyle name="bedrag, 0 decimalen 3 2" xfId="45" xr:uid="{00000000-0005-0000-0000-000029000000}"/>
    <cellStyle name="bedrag, 0 decimalen 4" xfId="46" xr:uid="{00000000-0005-0000-0000-00002A000000}"/>
    <cellStyle name="Calculation" xfId="157" xr:uid="{00000000-0005-0000-0000-00002B000000}"/>
    <cellStyle name="Check Cell" xfId="158" xr:uid="{00000000-0005-0000-0000-00002C000000}"/>
    <cellStyle name="Comma 2" xfId="47" xr:uid="{00000000-0005-0000-0000-00002D000000}"/>
    <cellStyle name="Comma 2 2" xfId="48" xr:uid="{00000000-0005-0000-0000-00002E000000}"/>
    <cellStyle name="Comma 2 2 2" xfId="132" xr:uid="{00000000-0005-0000-0000-00002F000000}"/>
    <cellStyle name="Custom - Opmaakprofiel8" xfId="49" xr:uid="{00000000-0005-0000-0000-000030000000}"/>
    <cellStyle name="Data   - Opmaakprofiel2" xfId="50" xr:uid="{00000000-0005-0000-0000-000031000000}"/>
    <cellStyle name="Data   - Opmaakprofiel2 2" xfId="133" xr:uid="{00000000-0005-0000-0000-000032000000}"/>
    <cellStyle name="Data   - Opmaakprofiel2 2 2" xfId="134" xr:uid="{00000000-0005-0000-0000-000033000000}"/>
    <cellStyle name="Euro" xfId="51" xr:uid="{00000000-0005-0000-0000-000034000000}"/>
    <cellStyle name="Euro 2" xfId="52" xr:uid="{00000000-0005-0000-0000-000035000000}"/>
    <cellStyle name="Euro 3" xfId="53" xr:uid="{00000000-0005-0000-0000-000036000000}"/>
    <cellStyle name="Explanatory Text" xfId="159" xr:uid="{00000000-0005-0000-0000-000037000000}"/>
    <cellStyle name="Good" xfId="160" xr:uid="{00000000-0005-0000-0000-000038000000}"/>
    <cellStyle name="Heading 1" xfId="161" xr:uid="{00000000-0005-0000-0000-000039000000}"/>
    <cellStyle name="Heading 2" xfId="162" xr:uid="{00000000-0005-0000-0000-00003A000000}"/>
    <cellStyle name="Heading 3" xfId="163" xr:uid="{00000000-0005-0000-0000-00003B000000}"/>
    <cellStyle name="Heading 4" xfId="164" xr:uid="{00000000-0005-0000-0000-00003C000000}"/>
    <cellStyle name="Input" xfId="165" xr:uid="{00000000-0005-0000-0000-00003D000000}"/>
    <cellStyle name="Komma" xfId="193" builtinId="3"/>
    <cellStyle name="Komma 2" xfId="54" xr:uid="{00000000-0005-0000-0000-00003F000000}"/>
    <cellStyle name="Komma 2 2" xfId="185" xr:uid="{00000000-0005-0000-0000-000040000000}"/>
    <cellStyle name="Komma 3" xfId="55" xr:uid="{00000000-0005-0000-0000-000041000000}"/>
    <cellStyle name="Komma 4" xfId="56" xr:uid="{00000000-0005-0000-0000-000042000000}"/>
    <cellStyle name="Komma 5" xfId="197" xr:uid="{00000000-0005-0000-0000-000043000000}"/>
    <cellStyle name="Labels - Opmaakprofiel3" xfId="57" xr:uid="{00000000-0005-0000-0000-000044000000}"/>
    <cellStyle name="Labels - Opmaakprofiel3 2" xfId="135" xr:uid="{00000000-0005-0000-0000-000045000000}"/>
    <cellStyle name="Labels - Opmaakprofiel3 2 2" xfId="136" xr:uid="{00000000-0005-0000-0000-000046000000}"/>
    <cellStyle name="Linked Cell" xfId="166" xr:uid="{00000000-0005-0000-0000-000047000000}"/>
    <cellStyle name="Neutral" xfId="167" xr:uid="{00000000-0005-0000-0000-000048000000}"/>
    <cellStyle name="Normal - Opmaakprofiel1" xfId="58" xr:uid="{00000000-0005-0000-0000-000049000000}"/>
    <cellStyle name="Normal - Opmaakprofiel2" xfId="59" xr:uid="{00000000-0005-0000-0000-00004A000000}"/>
    <cellStyle name="Normal - Opmaakprofiel3" xfId="60" xr:uid="{00000000-0005-0000-0000-00004B000000}"/>
    <cellStyle name="Normal - Opmaakprofiel4" xfId="61" xr:uid="{00000000-0005-0000-0000-00004C000000}"/>
    <cellStyle name="Normal - Opmaakprofiel5" xfId="62" xr:uid="{00000000-0005-0000-0000-00004D000000}"/>
    <cellStyle name="Normal - Opmaakprofiel6" xfId="63" xr:uid="{00000000-0005-0000-0000-00004E000000}"/>
    <cellStyle name="Normal - Opmaakprofiel7" xfId="64" xr:uid="{00000000-0005-0000-0000-00004F000000}"/>
    <cellStyle name="Normal - Opmaakprofiel8" xfId="65" xr:uid="{00000000-0005-0000-0000-000050000000}"/>
    <cellStyle name="Normal 10" xfId="66" xr:uid="{00000000-0005-0000-0000-000051000000}"/>
    <cellStyle name="Normal 2" xfId="67" xr:uid="{00000000-0005-0000-0000-000052000000}"/>
    <cellStyle name="Normal 2 2" xfId="68" xr:uid="{00000000-0005-0000-0000-000053000000}"/>
    <cellStyle name="Normal 2 3" xfId="183" xr:uid="{00000000-0005-0000-0000-000054000000}"/>
    <cellStyle name="Normal 2 3 2" xfId="189" xr:uid="{00000000-0005-0000-0000-000055000000}"/>
    <cellStyle name="Normal 3" xfId="69" xr:uid="{00000000-0005-0000-0000-000056000000}"/>
    <cellStyle name="Normal 3 2" xfId="70" xr:uid="{00000000-0005-0000-0000-000057000000}"/>
    <cellStyle name="Normal 4" xfId="71" xr:uid="{00000000-0005-0000-0000-000058000000}"/>
    <cellStyle name="Normal 4 2" xfId="72" xr:uid="{00000000-0005-0000-0000-000059000000}"/>
    <cellStyle name="Normal 5" xfId="73" xr:uid="{00000000-0005-0000-0000-00005A000000}"/>
    <cellStyle name="Normal 5 2" xfId="74" xr:uid="{00000000-0005-0000-0000-00005B000000}"/>
    <cellStyle name="Normal 6" xfId="75" xr:uid="{00000000-0005-0000-0000-00005C000000}"/>
    <cellStyle name="Normal 6 2" xfId="76" xr:uid="{00000000-0005-0000-0000-00005D000000}"/>
    <cellStyle name="Normal 7" xfId="77" xr:uid="{00000000-0005-0000-0000-00005E000000}"/>
    <cellStyle name="Normal 7 2" xfId="78" xr:uid="{00000000-0005-0000-0000-00005F000000}"/>
    <cellStyle name="Normal 8" xfId="79" xr:uid="{00000000-0005-0000-0000-000060000000}"/>
    <cellStyle name="Normal 8 2" xfId="80" xr:uid="{00000000-0005-0000-0000-000061000000}"/>
    <cellStyle name="Normal 9" xfId="81" xr:uid="{00000000-0005-0000-0000-000062000000}"/>
    <cellStyle name="Normal 9 2" xfId="82" xr:uid="{00000000-0005-0000-0000-000063000000}"/>
    <cellStyle name="Normal 9 2 2" xfId="137" xr:uid="{00000000-0005-0000-0000-000064000000}"/>
    <cellStyle name="Note" xfId="168" xr:uid="{00000000-0005-0000-0000-000065000000}"/>
    <cellStyle name="Note 2" xfId="182" xr:uid="{00000000-0005-0000-0000-000066000000}"/>
    <cellStyle name="Notitie 2" xfId="83" xr:uid="{00000000-0005-0000-0000-000067000000}"/>
    <cellStyle name="Notitie 2 2" xfId="84" xr:uid="{00000000-0005-0000-0000-000068000000}"/>
    <cellStyle name="Notitie 2 2 2" xfId="85" xr:uid="{00000000-0005-0000-0000-000069000000}"/>
    <cellStyle name="Notitie 2 3" xfId="86" xr:uid="{00000000-0005-0000-0000-00006A000000}"/>
    <cellStyle name="Notitie 2 3 2" xfId="87" xr:uid="{00000000-0005-0000-0000-00006B000000}"/>
    <cellStyle name="Notitie 2 4" xfId="88" xr:uid="{00000000-0005-0000-0000-00006C000000}"/>
    <cellStyle name="Notitie 2 5" xfId="138" xr:uid="{00000000-0005-0000-0000-00006D000000}"/>
    <cellStyle name="Output" xfId="169" xr:uid="{00000000-0005-0000-0000-00006E000000}"/>
    <cellStyle name="prijs, 2 decimalen" xfId="89" xr:uid="{00000000-0005-0000-0000-00006F000000}"/>
    <cellStyle name="prijs, 2 decimalen 2" xfId="90" xr:uid="{00000000-0005-0000-0000-000070000000}"/>
    <cellStyle name="prijs, 2 decimalen 2 2" xfId="91" xr:uid="{00000000-0005-0000-0000-000071000000}"/>
    <cellStyle name="prijs, 2 decimalen 3" xfId="92" xr:uid="{00000000-0005-0000-0000-000072000000}"/>
    <cellStyle name="prijs, 2 decimalen 3 2" xfId="93" xr:uid="{00000000-0005-0000-0000-000073000000}"/>
    <cellStyle name="prijs, 2 decimalen 4" xfId="94" xr:uid="{00000000-0005-0000-0000-000074000000}"/>
    <cellStyle name="Procent" xfId="2" builtinId="5"/>
    <cellStyle name="Procent 2" xfId="95" xr:uid="{00000000-0005-0000-0000-000076000000}"/>
    <cellStyle name="Procent 2 2" xfId="184" xr:uid="{00000000-0005-0000-0000-000077000000}"/>
    <cellStyle name="Procent 3" xfId="96" xr:uid="{00000000-0005-0000-0000-000078000000}"/>
    <cellStyle name="Procent 4" xfId="97" xr:uid="{00000000-0005-0000-0000-000079000000}"/>
    <cellStyle name="Procent 5" xfId="179" xr:uid="{00000000-0005-0000-0000-00007A000000}"/>
    <cellStyle name="Procent 6" xfId="177" xr:uid="{00000000-0005-0000-0000-00007B000000}"/>
    <cellStyle name="Procent 7" xfId="187" xr:uid="{00000000-0005-0000-0000-00007C000000}"/>
    <cellStyle name="Procent 8" xfId="191" xr:uid="{00000000-0005-0000-0000-00007D000000}"/>
    <cellStyle name="Reset  - Opmaakprofiel7" xfId="98" xr:uid="{00000000-0005-0000-0000-00007E000000}"/>
    <cellStyle name="Standaard" xfId="0" builtinId="0"/>
    <cellStyle name="Standaard 10" xfId="176" xr:uid="{00000000-0005-0000-0000-000080000000}"/>
    <cellStyle name="Standaard 11" xfId="178" xr:uid="{00000000-0005-0000-0000-000081000000}"/>
    <cellStyle name="Standaard 12" xfId="186" xr:uid="{00000000-0005-0000-0000-000082000000}"/>
    <cellStyle name="Standaard 13" xfId="190" xr:uid="{00000000-0005-0000-0000-000083000000}"/>
    <cellStyle name="Standaard 14" xfId="195" xr:uid="{00000000-0005-0000-0000-000084000000}"/>
    <cellStyle name="Standaard 2" xfId="99" xr:uid="{00000000-0005-0000-0000-000085000000}"/>
    <cellStyle name="Standaard 2 2" xfId="100" xr:uid="{00000000-0005-0000-0000-000086000000}"/>
    <cellStyle name="Standaard 2 2 2" xfId="101" xr:uid="{00000000-0005-0000-0000-000087000000}"/>
    <cellStyle name="Standaard 2 2 3" xfId="102" xr:uid="{00000000-0005-0000-0000-000088000000}"/>
    <cellStyle name="Standaard 2 2 3 2" xfId="139" xr:uid="{00000000-0005-0000-0000-000089000000}"/>
    <cellStyle name="Standaard 2 3" xfId="181" xr:uid="{00000000-0005-0000-0000-00008A000000}"/>
    <cellStyle name="Standaard 2_kapitaallasten gb-ggz" xfId="173" xr:uid="{00000000-0005-0000-0000-00008B000000}"/>
    <cellStyle name="Standaard 3" xfId="103" xr:uid="{00000000-0005-0000-0000-00008C000000}"/>
    <cellStyle name="Standaard 3 2" xfId="104" xr:uid="{00000000-0005-0000-0000-00008D000000}"/>
    <cellStyle name="Standaard 3 2 2" xfId="105" xr:uid="{00000000-0005-0000-0000-00008E000000}"/>
    <cellStyle name="Standaard 3 3" xfId="106" xr:uid="{00000000-0005-0000-0000-00008F000000}"/>
    <cellStyle name="Standaard 3 3 2" xfId="107" xr:uid="{00000000-0005-0000-0000-000090000000}"/>
    <cellStyle name="Standaard 3 4" xfId="108" xr:uid="{00000000-0005-0000-0000-000091000000}"/>
    <cellStyle name="Standaard 3 5" xfId="128" xr:uid="{00000000-0005-0000-0000-000092000000}"/>
    <cellStyle name="Standaard 4" xfId="4" xr:uid="{00000000-0005-0000-0000-000093000000}"/>
    <cellStyle name="Standaard 5" xfId="109" xr:uid="{00000000-0005-0000-0000-000094000000}"/>
    <cellStyle name="Standaard 5 2" xfId="140" xr:uid="{00000000-0005-0000-0000-000095000000}"/>
    <cellStyle name="Standaard 6" xfId="110" xr:uid="{00000000-0005-0000-0000-000096000000}"/>
    <cellStyle name="Standaard 7" xfId="155" xr:uid="{00000000-0005-0000-0000-000097000000}"/>
    <cellStyle name="Standaard 8" xfId="174" xr:uid="{00000000-0005-0000-0000-000098000000}"/>
    <cellStyle name="Standaard 9" xfId="175" xr:uid="{00000000-0005-0000-0000-000099000000}"/>
    <cellStyle name="Tabelstandaard" xfId="111" xr:uid="{00000000-0005-0000-0000-00009A000000}"/>
    <cellStyle name="Tabelstandaard financieel" xfId="112" xr:uid="{00000000-0005-0000-0000-00009B000000}"/>
    <cellStyle name="Tabelstandaard negatief" xfId="113" xr:uid="{00000000-0005-0000-0000-00009C000000}"/>
    <cellStyle name="Tabelstandaard Totaal" xfId="114" xr:uid="{00000000-0005-0000-0000-00009D000000}"/>
    <cellStyle name="Tabelstandaard Totaal 2" xfId="141" xr:uid="{00000000-0005-0000-0000-00009E000000}"/>
    <cellStyle name="Tabelstandaard Totaal 3" xfId="142" xr:uid="{00000000-0005-0000-0000-00009F000000}"/>
    <cellStyle name="Tabelstandaard Totaal Negatief" xfId="115" xr:uid="{00000000-0005-0000-0000-0000A0000000}"/>
    <cellStyle name="Tabelstandaard Totaal Negatief 2" xfId="116" xr:uid="{00000000-0005-0000-0000-0000A1000000}"/>
    <cellStyle name="Tabelstandaard Totaal Negatief 2 2" xfId="143" xr:uid="{00000000-0005-0000-0000-0000A2000000}"/>
    <cellStyle name="Tabelstandaard Totaal Negatief 2 3" xfId="144" xr:uid="{00000000-0005-0000-0000-0000A3000000}"/>
    <cellStyle name="Tabelstandaard Totaal Negatief 3" xfId="117" xr:uid="{00000000-0005-0000-0000-0000A4000000}"/>
    <cellStyle name="Tabelstandaard Totaal Negatief 3 2" xfId="145" xr:uid="{00000000-0005-0000-0000-0000A5000000}"/>
    <cellStyle name="Tabelstandaard Totaal Negatief 3 3" xfId="146" xr:uid="{00000000-0005-0000-0000-0000A6000000}"/>
    <cellStyle name="Tabelstandaard Totaal Negatief 4" xfId="118" xr:uid="{00000000-0005-0000-0000-0000A7000000}"/>
    <cellStyle name="Tabelstandaard Totaal Negatief 4 2" xfId="147" xr:uid="{00000000-0005-0000-0000-0000A8000000}"/>
    <cellStyle name="Tabelstandaard Totaal Negatief 4 3" xfId="148" xr:uid="{00000000-0005-0000-0000-0000A9000000}"/>
    <cellStyle name="Tabelstandaard Totaal Negatief 5" xfId="149" xr:uid="{00000000-0005-0000-0000-0000AA000000}"/>
    <cellStyle name="Tabelstandaard Totaal Negatief 6" xfId="150" xr:uid="{00000000-0005-0000-0000-0000AB000000}"/>
    <cellStyle name="Tabelstandaard Totaal_1077029755_GGZ-01c nacalculatieformulier ribw 2003 versie 040217(1)" xfId="119" xr:uid="{00000000-0005-0000-0000-0000AC000000}"/>
    <cellStyle name="Tabelstandaard_1077029755_GGZ-01c nacalculatieformulier ribw 2003 versie 040217(1)" xfId="120" xr:uid="{00000000-0005-0000-0000-0000AD000000}"/>
    <cellStyle name="Table  - Opmaakprofiel6" xfId="121" xr:uid="{00000000-0005-0000-0000-0000AE000000}"/>
    <cellStyle name="Table  - Opmaakprofiel6 2" xfId="151" xr:uid="{00000000-0005-0000-0000-0000AF000000}"/>
    <cellStyle name="Table  - Opmaakprofiel6 2 2" xfId="152" xr:uid="{00000000-0005-0000-0000-0000B0000000}"/>
    <cellStyle name="Title" xfId="170" xr:uid="{00000000-0005-0000-0000-0000B1000000}"/>
    <cellStyle name="Title  - Opmaakprofiel1" xfId="122" xr:uid="{00000000-0005-0000-0000-0000B2000000}"/>
    <cellStyle name="Title 2" xfId="123" xr:uid="{00000000-0005-0000-0000-0000B3000000}"/>
    <cellStyle name="Title_Consult" xfId="194" xr:uid="{00000000-0005-0000-0000-0000B4000000}"/>
    <cellStyle name="Total" xfId="171" xr:uid="{00000000-0005-0000-0000-0000B5000000}"/>
    <cellStyle name="TotCol - Opmaakprofiel5" xfId="124" xr:uid="{00000000-0005-0000-0000-0000B6000000}"/>
    <cellStyle name="TotRow - Opmaakprofiel4" xfId="125" xr:uid="{00000000-0005-0000-0000-0000B7000000}"/>
    <cellStyle name="TotRow - Opmaakprofiel4 2" xfId="153" xr:uid="{00000000-0005-0000-0000-0000B8000000}"/>
    <cellStyle name="TotRow - Opmaakprofiel4 2 2" xfId="154" xr:uid="{00000000-0005-0000-0000-0000B9000000}"/>
    <cellStyle name="Valuta" xfId="1" builtinId="4"/>
    <cellStyle name="Valuta 10" xfId="196" xr:uid="{00000000-0005-0000-0000-0000BB000000}"/>
    <cellStyle name="Valuta 2" xfId="3" xr:uid="{00000000-0005-0000-0000-0000BC000000}"/>
    <cellStyle name="Valuta 2 2" xfId="129" xr:uid="{00000000-0005-0000-0000-0000BD000000}"/>
    <cellStyle name="Valuta 3" xfId="126" xr:uid="{00000000-0005-0000-0000-0000BE000000}"/>
    <cellStyle name="Valuta 4" xfId="127" xr:uid="{00000000-0005-0000-0000-0000BF000000}"/>
    <cellStyle name="Valuta 5" xfId="130" xr:uid="{00000000-0005-0000-0000-0000C0000000}"/>
    <cellStyle name="Valuta 6" xfId="131" xr:uid="{00000000-0005-0000-0000-0000C1000000}"/>
    <cellStyle name="Valuta 7" xfId="188" xr:uid="{00000000-0005-0000-0000-0000C2000000}"/>
    <cellStyle name="Valuta 8" xfId="192" xr:uid="{00000000-0005-0000-0000-0000C3000000}"/>
    <cellStyle name="Valuta 9" xfId="180" xr:uid="{00000000-0005-0000-0000-0000C4000000}"/>
    <cellStyle name="Warning Text" xfId="172" xr:uid="{00000000-0005-0000-0000-0000C5000000}"/>
  </cellStyles>
  <dxfs count="38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B3B3"/>
        </patternFill>
      </fill>
    </dxf>
  </dxfs>
  <tableStyles count="0" defaultTableStyle="TableStyleMedium2" defaultPivotStyle="PivotStyleLight16"/>
  <colors>
    <mruColors>
      <color rgb="FFFFB3B3"/>
      <color rgb="FFFF9999"/>
      <color rgb="FFFF7C80"/>
      <color rgb="FF0C5E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workbookViewId="0">
      <selection activeCell="D27" sqref="D27"/>
    </sheetView>
  </sheetViews>
  <sheetFormatPr baseColWidth="10" defaultColWidth="9.1640625" defaultRowHeight="15"/>
  <cols>
    <col min="1" max="1" width="15.33203125" style="17" bestFit="1" customWidth="1"/>
    <col min="2" max="2" width="10.33203125" style="17" bestFit="1" customWidth="1"/>
    <col min="3" max="3" width="9.6640625" style="17" bestFit="1" customWidth="1"/>
    <col min="4" max="7" width="8.33203125" style="17" bestFit="1" customWidth="1"/>
    <col min="8" max="8" width="14.5" style="17" bestFit="1" customWidth="1"/>
    <col min="9" max="11" width="9.1640625" style="17"/>
    <col min="12" max="12" width="9.1640625" style="17" customWidth="1"/>
    <col min="13" max="16384" width="9.1640625" style="17"/>
  </cols>
  <sheetData>
    <row r="1" spans="1:12">
      <c r="A1" s="11"/>
      <c r="B1" s="12" t="s">
        <v>13</v>
      </c>
      <c r="C1" s="12" t="s">
        <v>14</v>
      </c>
      <c r="D1" s="12" t="s">
        <v>15</v>
      </c>
      <c r="E1" s="12" t="s">
        <v>16</v>
      </c>
      <c r="F1" s="12" t="s">
        <v>17</v>
      </c>
      <c r="G1" s="12" t="s">
        <v>18</v>
      </c>
      <c r="H1" s="12" t="s">
        <v>30</v>
      </c>
    </row>
    <row r="2" spans="1:12">
      <c r="A2" s="19" t="s">
        <v>19</v>
      </c>
      <c r="B2" s="10">
        <v>2.9600000000000001E-2</v>
      </c>
      <c r="C2" s="10">
        <v>1.55E-2</v>
      </c>
      <c r="D2" s="21">
        <f>0.85*B2+0.15*C2</f>
        <v>2.7485000000000002E-2</v>
      </c>
      <c r="E2" s="21">
        <f t="shared" ref="E2:E8" si="0">0.75*B2+0.25*C2</f>
        <v>2.6075000000000001E-2</v>
      </c>
      <c r="F2" s="21">
        <f>0.9*B2+0.1*C2</f>
        <v>2.819E-2</v>
      </c>
      <c r="G2" s="22">
        <f>C2</f>
        <v>1.55E-2</v>
      </c>
      <c r="H2" s="22">
        <v>2.5000000000000001E-2</v>
      </c>
    </row>
    <row r="3" spans="1:12">
      <c r="A3" s="19" t="s">
        <v>20</v>
      </c>
      <c r="B3" s="10">
        <v>3.4200000000000001E-2</v>
      </c>
      <c r="C3" s="10">
        <v>2.4899999999999999E-2</v>
      </c>
      <c r="D3" s="21">
        <f t="shared" ref="D3:D6" si="1">0.85*B3+0.15*C3</f>
        <v>3.2805000000000001E-2</v>
      </c>
      <c r="E3" s="21">
        <f t="shared" si="0"/>
        <v>3.1875000000000001E-2</v>
      </c>
      <c r="F3" s="21">
        <f t="shared" ref="F3:F6" si="2">0.9*B3+0.1*C3</f>
        <v>3.3270000000000001E-2</v>
      </c>
      <c r="G3" s="22">
        <f t="shared" ref="G3:G6" si="3">C3</f>
        <v>2.4899999999999999E-2</v>
      </c>
      <c r="H3" s="22">
        <v>2.5000000000000001E-2</v>
      </c>
    </row>
    <row r="4" spans="1:12">
      <c r="A4" s="19" t="s">
        <v>23</v>
      </c>
      <c r="B4" s="10">
        <v>3.2800000000000003E-2</v>
      </c>
      <c r="C4" s="10">
        <v>1.9699999999999999E-2</v>
      </c>
      <c r="D4" s="21">
        <f t="shared" si="1"/>
        <v>3.0835000000000001E-2</v>
      </c>
      <c r="E4" s="21">
        <f t="shared" si="0"/>
        <v>2.9525000000000003E-2</v>
      </c>
      <c r="F4" s="21">
        <f t="shared" si="2"/>
        <v>3.1490000000000004E-2</v>
      </c>
      <c r="G4" s="22">
        <f t="shared" si="3"/>
        <v>1.9699999999999999E-2</v>
      </c>
      <c r="H4" s="22">
        <v>2.5000000000000001E-2</v>
      </c>
    </row>
    <row r="5" spans="1:12">
      <c r="A5" s="34" t="s">
        <v>227</v>
      </c>
      <c r="B5" s="35">
        <v>2.0099999999999996E-2</v>
      </c>
      <c r="C5" s="35">
        <v>1.77E-2</v>
      </c>
      <c r="D5" s="21">
        <f t="shared" si="1"/>
        <v>1.9739999999999997E-2</v>
      </c>
      <c r="E5" s="21">
        <f t="shared" si="0"/>
        <v>1.9499999999999997E-2</v>
      </c>
      <c r="F5" s="21">
        <f t="shared" si="2"/>
        <v>1.9859999999999999E-2</v>
      </c>
      <c r="G5" s="22">
        <f t="shared" si="3"/>
        <v>1.77E-2</v>
      </c>
      <c r="H5" s="22">
        <v>2.5000000000000001E-2</v>
      </c>
      <c r="L5" s="39"/>
    </row>
    <row r="6" spans="1:12">
      <c r="A6" s="19" t="s">
        <v>1460</v>
      </c>
      <c r="B6" s="10">
        <v>4.4200000000000003E-2</v>
      </c>
      <c r="C6" s="10">
        <v>9.2499999999999999E-2</v>
      </c>
      <c r="D6" s="21">
        <f t="shared" si="1"/>
        <v>5.1444999999999998E-2</v>
      </c>
      <c r="E6" s="21">
        <f t="shared" si="0"/>
        <v>5.6274999999999999E-2</v>
      </c>
      <c r="F6" s="21">
        <f t="shared" si="2"/>
        <v>4.9030000000000004E-2</v>
      </c>
      <c r="G6" s="22">
        <f t="shared" si="3"/>
        <v>9.2499999999999999E-2</v>
      </c>
      <c r="H6" s="22">
        <v>2.5000000000000001E-2</v>
      </c>
      <c r="L6" s="40"/>
    </row>
    <row r="7" spans="1:12">
      <c r="A7" s="19" t="s">
        <v>1518</v>
      </c>
      <c r="B7" s="10">
        <v>6.3600000000000004E-2</v>
      </c>
      <c r="C7" s="10">
        <v>7.0199999999999999E-2</v>
      </c>
      <c r="D7" s="21">
        <f>0.85*B7+0.15*C7</f>
        <v>6.4590000000000009E-2</v>
      </c>
      <c r="E7" s="21">
        <f t="shared" si="0"/>
        <v>6.5250000000000002E-2</v>
      </c>
      <c r="F7" s="21">
        <f>0.9*B7+0.1*C7</f>
        <v>6.4260000000000012E-2</v>
      </c>
      <c r="G7" s="22">
        <f>C7</f>
        <v>7.0199999999999999E-2</v>
      </c>
      <c r="H7" s="22">
        <v>2.5000000000000001E-2</v>
      </c>
    </row>
    <row r="8" spans="1:12">
      <c r="A8" s="19" t="s">
        <v>1519</v>
      </c>
      <c r="B8" s="10">
        <v>4.9399999999999999E-2</v>
      </c>
      <c r="C8" s="10">
        <v>2.5100000000000001E-2</v>
      </c>
      <c r="D8" s="21">
        <f>0.85*B8+0.15*C8</f>
        <v>4.5754999999999997E-2</v>
      </c>
      <c r="E8" s="21">
        <f t="shared" si="0"/>
        <v>4.3325000000000002E-2</v>
      </c>
      <c r="F8" s="21">
        <f>0.9*B8+0.1*C8</f>
        <v>4.6969999999999998E-2</v>
      </c>
      <c r="G8" s="22">
        <f>C8</f>
        <v>2.5100000000000001E-2</v>
      </c>
      <c r="H8" s="22">
        <v>2.5000000000000001E-2</v>
      </c>
    </row>
    <row r="9" spans="1:12">
      <c r="A9" s="19"/>
      <c r="B9" s="20"/>
      <c r="C9" s="20"/>
      <c r="D9" s="21"/>
      <c r="E9" s="21"/>
      <c r="F9" s="20"/>
      <c r="G9" s="20"/>
      <c r="H9" s="20"/>
    </row>
    <row r="10" spans="1:12">
      <c r="A10" s="19" t="s">
        <v>22</v>
      </c>
      <c r="B10" s="15">
        <v>4.0800000000000003E-2</v>
      </c>
      <c r="C10" s="22">
        <v>2.46E-2</v>
      </c>
      <c r="D10" s="21">
        <f>0.85*B10+0.15*C10</f>
        <v>3.8370000000000001E-2</v>
      </c>
      <c r="E10" s="21">
        <f>0.75*B10+0.25*C10</f>
        <v>3.6750000000000005E-2</v>
      </c>
      <c r="F10" s="21">
        <f>0.9*B10+0.1*C10</f>
        <v>3.9180000000000006E-2</v>
      </c>
      <c r="G10" s="22">
        <f>C10</f>
        <v>2.46E-2</v>
      </c>
      <c r="H10" s="22">
        <v>2.5000000000000001E-2</v>
      </c>
    </row>
    <row r="11" spans="1:12">
      <c r="A11" s="19" t="s">
        <v>21</v>
      </c>
      <c r="B11" s="10">
        <v>2.52E-2</v>
      </c>
      <c r="C11" s="10">
        <v>1.4500000000000001E-2</v>
      </c>
      <c r="D11" s="21">
        <f>0.85*B11+0.15*C11</f>
        <v>2.3594999999999998E-2</v>
      </c>
      <c r="E11" s="21">
        <f>0.75*B11+0.25*C11</f>
        <v>2.2525E-2</v>
      </c>
      <c r="F11" s="21">
        <f>0.9*B11+0.1*C11</f>
        <v>2.4130000000000002E-2</v>
      </c>
      <c r="G11" s="22">
        <f>C11</f>
        <v>1.4500000000000001E-2</v>
      </c>
      <c r="H11" s="22">
        <v>2.5000000000000001E-2</v>
      </c>
    </row>
    <row r="12" spans="1:12">
      <c r="A12" s="19" t="s">
        <v>24</v>
      </c>
      <c r="B12" s="10">
        <v>3.2399999999999998E-2</v>
      </c>
      <c r="C12" s="10">
        <v>1.7299999999999999E-2</v>
      </c>
      <c r="D12" s="21">
        <f>0.85*B12+0.15*C12</f>
        <v>3.0134999999999999E-2</v>
      </c>
      <c r="E12" s="21">
        <f>0.75*B12+0.25*C12</f>
        <v>2.8624999999999998E-2</v>
      </c>
      <c r="F12" s="21">
        <f>0.9*B12+0.1*C12</f>
        <v>3.0889999999999997E-2</v>
      </c>
      <c r="G12" s="22">
        <f>C12</f>
        <v>1.7299999999999999E-2</v>
      </c>
      <c r="H12" s="22">
        <v>2.5000000000000001E-2</v>
      </c>
    </row>
    <row r="13" spans="1:12">
      <c r="A13" s="19" t="s">
        <v>228</v>
      </c>
      <c r="B13" s="10">
        <v>3.8699999999999998E-2</v>
      </c>
      <c r="C13" s="10">
        <v>1.83E-2</v>
      </c>
      <c r="D13" s="21">
        <f t="shared" ref="D13" si="4">0.85*B13+0.15*C13</f>
        <v>3.5639999999999998E-2</v>
      </c>
      <c r="E13" s="21">
        <f>0.75*B13+0.25*C13</f>
        <v>3.3599999999999998E-2</v>
      </c>
      <c r="F13" s="21">
        <f t="shared" ref="F13" si="5">0.9*B13+0.1*C13</f>
        <v>3.6659999999999998E-2</v>
      </c>
      <c r="G13" s="22">
        <f t="shared" ref="G13" si="6">C13</f>
        <v>1.83E-2</v>
      </c>
      <c r="H13" s="22">
        <v>2.5000000000000001E-2</v>
      </c>
    </row>
    <row r="14" spans="1:12">
      <c r="A14" s="19" t="s">
        <v>1461</v>
      </c>
      <c r="B14" s="10">
        <v>4.7399999999999998E-2</v>
      </c>
      <c r="C14" s="10">
        <v>4.87E-2</v>
      </c>
      <c r="D14" s="21">
        <f>0.85*B14+0.15*C14</f>
        <v>4.7594999999999998E-2</v>
      </c>
      <c r="E14" s="21">
        <f t="shared" ref="E14" si="7">0.75*B14+0.25*C14</f>
        <v>4.7724999999999997E-2</v>
      </c>
      <c r="F14" s="21">
        <f>0.9*B14+0.1*C14</f>
        <v>4.7529999999999996E-2</v>
      </c>
      <c r="G14" s="22">
        <f>C14</f>
        <v>4.87E-2</v>
      </c>
      <c r="H14" s="22">
        <v>2.5000000000000001E-2</v>
      </c>
    </row>
    <row r="15" spans="1:12">
      <c r="A15" s="19"/>
      <c r="B15" s="20"/>
      <c r="C15" s="20"/>
      <c r="D15" s="21"/>
      <c r="E15" s="21"/>
      <c r="F15" s="20"/>
      <c r="G15" s="20"/>
      <c r="H15" s="20"/>
    </row>
    <row r="16" spans="1:12">
      <c r="A16" s="19" t="s">
        <v>25</v>
      </c>
      <c r="B16" s="15">
        <f t="shared" ref="B16:H16" si="8">1+B2</f>
        <v>1.0296000000000001</v>
      </c>
      <c r="C16" s="15">
        <f t="shared" si="8"/>
        <v>1.0155000000000001</v>
      </c>
      <c r="D16" s="15">
        <f t="shared" si="8"/>
        <v>1.027485</v>
      </c>
      <c r="E16" s="15">
        <f t="shared" si="8"/>
        <v>1.0260750000000001</v>
      </c>
      <c r="F16" s="15">
        <f t="shared" si="8"/>
        <v>1.0281899999999999</v>
      </c>
      <c r="G16" s="15">
        <f t="shared" si="8"/>
        <v>1.0155000000000001</v>
      </c>
      <c r="H16" s="15">
        <f t="shared" si="8"/>
        <v>1.0249999999999999</v>
      </c>
    </row>
    <row r="17" spans="1:8">
      <c r="A17" s="19" t="s">
        <v>26</v>
      </c>
      <c r="B17" s="10">
        <f t="shared" ref="B17:H22" si="9">B16*(1+B3)</f>
        <v>1.0648123200000001</v>
      </c>
      <c r="C17" s="10">
        <f t="shared" si="9"/>
        <v>1.0407859500000001</v>
      </c>
      <c r="D17" s="10">
        <f t="shared" si="9"/>
        <v>1.0611916454249999</v>
      </c>
      <c r="E17" s="10">
        <f t="shared" si="9"/>
        <v>1.0587811406250003</v>
      </c>
      <c r="F17" s="10">
        <f t="shared" si="9"/>
        <v>1.0623978812999999</v>
      </c>
      <c r="G17" s="10">
        <f t="shared" si="9"/>
        <v>1.0407859500000001</v>
      </c>
      <c r="H17" s="10">
        <f t="shared" si="9"/>
        <v>1.0506249999999999</v>
      </c>
    </row>
    <row r="18" spans="1:8">
      <c r="A18" s="19" t="s">
        <v>27</v>
      </c>
      <c r="B18" s="10">
        <f t="shared" si="9"/>
        <v>1.099738164096</v>
      </c>
      <c r="C18" s="10">
        <f t="shared" si="9"/>
        <v>1.061289433215</v>
      </c>
      <c r="D18" s="10">
        <f t="shared" si="9"/>
        <v>1.0939134898116798</v>
      </c>
      <c r="E18" s="10">
        <f t="shared" si="9"/>
        <v>1.0900416538019535</v>
      </c>
      <c r="F18" s="10">
        <f t="shared" si="9"/>
        <v>1.0958527905821369</v>
      </c>
      <c r="G18" s="10">
        <f t="shared" si="9"/>
        <v>1.061289433215</v>
      </c>
      <c r="H18" s="10">
        <f t="shared" si="9"/>
        <v>1.0768906249999999</v>
      </c>
    </row>
    <row r="19" spans="1:8">
      <c r="A19" s="19" t="s">
        <v>28</v>
      </c>
      <c r="B19" s="10">
        <f t="shared" si="9"/>
        <v>1.1218429011943296</v>
      </c>
      <c r="C19" s="10">
        <f t="shared" si="9"/>
        <v>1.0800742561829055</v>
      </c>
      <c r="D19" s="10">
        <f t="shared" si="9"/>
        <v>1.1155073421005623</v>
      </c>
      <c r="E19" s="10">
        <f t="shared" si="9"/>
        <v>1.1112974660510917</v>
      </c>
      <c r="F19" s="10">
        <f t="shared" si="9"/>
        <v>1.1176164270030982</v>
      </c>
      <c r="G19" s="10">
        <f t="shared" si="9"/>
        <v>1.0800742561829055</v>
      </c>
      <c r="H19" s="10">
        <f t="shared" si="9"/>
        <v>1.1038128906249998</v>
      </c>
    </row>
    <row r="20" spans="1:8">
      <c r="A20" s="19" t="s">
        <v>229</v>
      </c>
      <c r="B20" s="10">
        <f t="shared" si="9"/>
        <v>1.1714283574271189</v>
      </c>
      <c r="C20" s="10">
        <f t="shared" si="9"/>
        <v>1.1799811248798244</v>
      </c>
      <c r="D20" s="10">
        <f t="shared" si="9"/>
        <v>1.1728946173149257</v>
      </c>
      <c r="E20" s="10">
        <f t="shared" si="9"/>
        <v>1.1738357309531169</v>
      </c>
      <c r="F20" s="10">
        <f t="shared" si="9"/>
        <v>1.17241316041906</v>
      </c>
      <c r="G20" s="10">
        <f t="shared" si="9"/>
        <v>1.1799811248798244</v>
      </c>
      <c r="H20" s="10">
        <f t="shared" si="9"/>
        <v>1.1314082128906247</v>
      </c>
    </row>
    <row r="21" spans="1:8">
      <c r="A21" s="19" t="s">
        <v>1462</v>
      </c>
      <c r="B21" s="10">
        <f t="shared" si="9"/>
        <v>1.2459312009594838</v>
      </c>
      <c r="C21" s="10">
        <f t="shared" si="9"/>
        <v>1.2628157998463883</v>
      </c>
      <c r="D21" s="10">
        <f t="shared" si="9"/>
        <v>1.2486518806472966</v>
      </c>
      <c r="E21" s="10">
        <f t="shared" si="9"/>
        <v>1.2504285123978078</v>
      </c>
      <c r="F21" s="10">
        <f t="shared" si="9"/>
        <v>1.2477524301075886</v>
      </c>
      <c r="G21" s="10">
        <f t="shared" si="9"/>
        <v>1.2628157998463883</v>
      </c>
      <c r="H21" s="10">
        <f t="shared" si="9"/>
        <v>1.1596934182128902</v>
      </c>
    </row>
    <row r="22" spans="1:8">
      <c r="A22" s="19" t="s">
        <v>1520</v>
      </c>
      <c r="B22" s="10">
        <f t="shared" si="9"/>
        <v>1.3074802022868821</v>
      </c>
      <c r="C22" s="10">
        <f t="shared" si="9"/>
        <v>1.2945124764225324</v>
      </c>
      <c r="D22" s="10">
        <f t="shared" si="9"/>
        <v>1.3057839474463135</v>
      </c>
      <c r="E22" s="10">
        <f t="shared" si="9"/>
        <v>1.3046033276974429</v>
      </c>
      <c r="F22" s="10">
        <f t="shared" si="9"/>
        <v>1.306359361749742</v>
      </c>
      <c r="G22" s="10">
        <f t="shared" si="9"/>
        <v>1.2945124764225324</v>
      </c>
      <c r="H22" s="10">
        <f t="shared" si="9"/>
        <v>1.1886857536682123</v>
      </c>
    </row>
    <row r="23" spans="1:8">
      <c r="A23" s="19"/>
      <c r="B23" s="20"/>
      <c r="C23" s="20"/>
      <c r="D23" s="21"/>
      <c r="E23" s="21"/>
      <c r="F23" s="20"/>
      <c r="G23" s="20"/>
      <c r="H23" s="20"/>
    </row>
    <row r="24" spans="1:8">
      <c r="A24" s="19" t="s">
        <v>29</v>
      </c>
      <c r="B24" s="15">
        <f t="shared" ref="B24:H24" si="10">1+B5</f>
        <v>1.0201</v>
      </c>
      <c r="C24" s="15">
        <f t="shared" si="10"/>
        <v>1.0177</v>
      </c>
      <c r="D24" s="15">
        <f t="shared" si="10"/>
        <v>1.0197400000000001</v>
      </c>
      <c r="E24" s="15">
        <f t="shared" si="10"/>
        <v>1.0195000000000001</v>
      </c>
      <c r="F24" s="15">
        <f t="shared" si="10"/>
        <v>1.01986</v>
      </c>
      <c r="G24" s="15">
        <f t="shared" si="10"/>
        <v>1.0177</v>
      </c>
      <c r="H24" s="15">
        <f t="shared" si="10"/>
        <v>1.0249999999999999</v>
      </c>
    </row>
    <row r="25" spans="1:8">
      <c r="A25" s="19" t="s">
        <v>230</v>
      </c>
      <c r="B25" s="15">
        <f t="shared" ref="B25:H27" si="11">B24*(1+B6)</f>
        <v>1.0651884199999999</v>
      </c>
      <c r="C25" s="15">
        <f t="shared" si="11"/>
        <v>1.11183725</v>
      </c>
      <c r="D25" s="15">
        <f t="shared" si="11"/>
        <v>1.0722005243000001</v>
      </c>
      <c r="E25" s="15">
        <f t="shared" si="11"/>
        <v>1.0768723625000001</v>
      </c>
      <c r="F25" s="15">
        <f t="shared" si="11"/>
        <v>1.0698637357999998</v>
      </c>
      <c r="G25" s="15">
        <f t="shared" si="11"/>
        <v>1.11183725</v>
      </c>
      <c r="H25" s="15">
        <f t="shared" si="11"/>
        <v>1.0506249999999999</v>
      </c>
    </row>
    <row r="26" spans="1:8">
      <c r="A26" s="19" t="s">
        <v>1521</v>
      </c>
      <c r="B26" s="15">
        <f t="shared" si="11"/>
        <v>1.1329344035119999</v>
      </c>
      <c r="C26" s="15">
        <f t="shared" si="11"/>
        <v>1.18988822495</v>
      </c>
      <c r="D26" s="15">
        <f t="shared" si="11"/>
        <v>1.1414539561645372</v>
      </c>
      <c r="E26" s="15">
        <f t="shared" si="11"/>
        <v>1.147138284153125</v>
      </c>
      <c r="F26" s="15">
        <f t="shared" si="11"/>
        <v>1.1386131794625078</v>
      </c>
      <c r="G26" s="15">
        <f t="shared" si="11"/>
        <v>1.18988822495</v>
      </c>
      <c r="H26" s="15">
        <f t="shared" si="11"/>
        <v>1.0768906249999999</v>
      </c>
    </row>
    <row r="27" spans="1:8">
      <c r="A27" s="19" t="s">
        <v>1522</v>
      </c>
      <c r="B27" s="15">
        <f t="shared" si="11"/>
        <v>1.1889013630454925</v>
      </c>
      <c r="C27" s="15">
        <f t="shared" si="11"/>
        <v>1.2197544193962448</v>
      </c>
      <c r="D27" s="15">
        <f t="shared" si="11"/>
        <v>1.1936811819288455</v>
      </c>
      <c r="E27" s="15">
        <f t="shared" si="11"/>
        <v>1.1968380503140592</v>
      </c>
      <c r="F27" s="15">
        <f t="shared" si="11"/>
        <v>1.1920938405018617</v>
      </c>
      <c r="G27" s="15">
        <f t="shared" si="11"/>
        <v>1.2197544193962448</v>
      </c>
      <c r="H27" s="15">
        <f t="shared" si="11"/>
        <v>1.1038128906249998</v>
      </c>
    </row>
    <row r="29" spans="1:8">
      <c r="A29" s="19" t="s">
        <v>1476</v>
      </c>
      <c r="B29" s="15">
        <f>(1+B6)*(1+B7)/(1+B13)</f>
        <v>1.0692318475016851</v>
      </c>
      <c r="C29" s="15">
        <f>(1+C6)*(1+C7)/(1+C13)</f>
        <v>1.1481817735441422</v>
      </c>
      <c r="D29" s="21">
        <f>0.85*B29+0.15*C29</f>
        <v>1.0810743364080537</v>
      </c>
      <c r="E29" s="21">
        <f>0.75*B29+0.25*C29</f>
        <v>1.0889693290122993</v>
      </c>
      <c r="F29" s="21">
        <f>0.9*B29+0.1*C29</f>
        <v>1.0771268401059308</v>
      </c>
      <c r="G29" s="22">
        <f>C29</f>
        <v>1.1481817735441422</v>
      </c>
      <c r="H29" s="15">
        <f>1+H7</f>
        <v>1.0249999999999999</v>
      </c>
    </row>
    <row r="30" spans="1:8">
      <c r="A30" s="19" t="s">
        <v>1530</v>
      </c>
      <c r="B30" s="15">
        <f>B29*(1+B8)</f>
        <v>1.1220519007682683</v>
      </c>
      <c r="C30" s="15">
        <f>C29*(1+C8)</f>
        <v>1.1770011360601</v>
      </c>
      <c r="D30" s="21">
        <f>0.85*B30+0.15*C30</f>
        <v>1.1302942860620431</v>
      </c>
      <c r="E30" s="21">
        <f>0.75*B30+0.25*C30</f>
        <v>1.1357892095912263</v>
      </c>
      <c r="F30" s="21">
        <f>0.9*B30+0.1*C30</f>
        <v>1.1275468242974516</v>
      </c>
      <c r="G30" s="22">
        <f>C30</f>
        <v>1.1770011360601</v>
      </c>
      <c r="H30" s="15">
        <f>H29*(1+H8)</f>
        <v>1.0506249999999999</v>
      </c>
    </row>
  </sheetData>
  <phoneticPr fontId="3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37"/>
  <sheetViews>
    <sheetView tabSelected="1" zoomScaleNormal="100" workbookViewId="0">
      <pane xSplit="6" ySplit="1" topLeftCell="V13" activePane="bottomRight" state="frozen"/>
      <selection pane="topRight" activeCell="H1" sqref="H1"/>
      <selection pane="bottomLeft" activeCell="A2" sqref="A2"/>
      <selection pane="bottomRight" activeCell="X3" sqref="X3"/>
    </sheetView>
  </sheetViews>
  <sheetFormatPr baseColWidth="10" defaultColWidth="8.83203125" defaultRowHeight="15"/>
  <cols>
    <col min="1" max="1" width="14" bestFit="1" customWidth="1"/>
    <col min="2" max="2" width="12" bestFit="1" customWidth="1"/>
    <col min="3" max="3" width="6.33203125" customWidth="1"/>
    <col min="4" max="4" width="58.6640625" customWidth="1"/>
    <col min="5" max="5" width="61.83203125" customWidth="1"/>
    <col min="6" max="6" width="22.33203125" style="16" bestFit="1" customWidth="1"/>
    <col min="7" max="7" width="22.6640625" bestFit="1" customWidth="1"/>
    <col min="8" max="8" width="24.5" bestFit="1" customWidth="1"/>
    <col min="9" max="9" width="24.5" style="16" bestFit="1" customWidth="1"/>
    <col min="10" max="10" width="31.33203125" bestFit="1" customWidth="1"/>
    <col min="11" max="11" width="15.5" style="33" customWidth="1"/>
    <col min="12" max="12" width="17.5" style="16" bestFit="1" customWidth="1"/>
    <col min="13" max="13" width="17.5" style="16" customWidth="1"/>
    <col min="14" max="14" width="12.5" bestFit="1" customWidth="1"/>
    <col min="15" max="15" width="18.6640625" bestFit="1" customWidth="1"/>
    <col min="16" max="16" width="25" bestFit="1" customWidth="1"/>
    <col min="17" max="17" width="28.1640625" bestFit="1" customWidth="1"/>
    <col min="18" max="18" width="23.1640625" style="16" bestFit="1" customWidth="1"/>
    <col min="19" max="19" width="2.83203125" style="16" customWidth="1"/>
    <col min="20" max="20" width="21.5" bestFit="1" customWidth="1"/>
    <col min="21" max="21" width="28.1640625" style="4" bestFit="1" customWidth="1"/>
    <col min="22" max="22" width="23.1640625" bestFit="1" customWidth="1"/>
    <col min="23" max="23" width="2.83203125" style="16" customWidth="1"/>
    <col min="24" max="24" width="11.5" bestFit="1" customWidth="1"/>
    <col min="25" max="25" width="12.5" bestFit="1" customWidth="1"/>
  </cols>
  <sheetData>
    <row r="1" spans="1:27">
      <c r="A1" s="1" t="s">
        <v>1453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1450</v>
      </c>
      <c r="G1" s="3" t="s">
        <v>5</v>
      </c>
      <c r="H1" s="3" t="s">
        <v>6</v>
      </c>
      <c r="I1" s="3" t="s">
        <v>1515</v>
      </c>
      <c r="J1" s="3" t="s">
        <v>12</v>
      </c>
      <c r="K1" s="31" t="s">
        <v>226</v>
      </c>
      <c r="L1" s="3" t="s">
        <v>225</v>
      </c>
      <c r="M1" s="3" t="s">
        <v>1456</v>
      </c>
      <c r="N1" s="3" t="s">
        <v>7</v>
      </c>
      <c r="O1" s="3" t="s">
        <v>8</v>
      </c>
      <c r="P1" s="5" t="s">
        <v>10</v>
      </c>
      <c r="Q1" s="5" t="s">
        <v>11</v>
      </c>
      <c r="R1" s="14" t="s">
        <v>1517</v>
      </c>
      <c r="T1" s="3" t="s">
        <v>9</v>
      </c>
      <c r="U1" s="5" t="s">
        <v>11</v>
      </c>
      <c r="V1" s="14" t="s">
        <v>1516</v>
      </c>
      <c r="X1" s="3" t="s">
        <v>31</v>
      </c>
      <c r="Y1" s="3" t="s">
        <v>32</v>
      </c>
    </row>
    <row r="2" spans="1:27">
      <c r="A2" s="2" t="s">
        <v>231</v>
      </c>
      <c r="B2" s="2" t="s">
        <v>0</v>
      </c>
      <c r="C2" s="2">
        <v>5</v>
      </c>
      <c r="D2" s="2" t="s">
        <v>60</v>
      </c>
      <c r="E2" s="2" t="s">
        <v>52</v>
      </c>
      <c r="F2" s="2" t="s">
        <v>40</v>
      </c>
      <c r="G2" s="29">
        <v>8.4244415052201802</v>
      </c>
      <c r="H2" s="29">
        <v>11.156558779199001</v>
      </c>
      <c r="I2" s="29">
        <f>(G2+H2)*L2*M2-G2</f>
        <v>11.187315395631888</v>
      </c>
      <c r="J2" s="8">
        <v>1.25977154700212</v>
      </c>
      <c r="K2" s="32">
        <v>1</v>
      </c>
      <c r="L2" s="43">
        <v>1.00157073775528</v>
      </c>
      <c r="M2" s="43">
        <v>1</v>
      </c>
      <c r="N2" s="8">
        <v>24.706333330415902</v>
      </c>
      <c r="O2" s="9">
        <f t="shared" ref="O2:O65" si="0">ROUND(J2*SUM(G2:H2)*L2*$M2,2)</f>
        <v>24.71</v>
      </c>
      <c r="P2" s="6">
        <f>N2*(1.0041)</f>
        <v>24.807629297070605</v>
      </c>
      <c r="Q2" s="6">
        <f>P2*(1.0155)</f>
        <v>25.1921475511752</v>
      </c>
      <c r="R2" s="13">
        <f>Q2*Index!$D$22</f>
        <v>32.89550187402353</v>
      </c>
      <c r="T2" s="8">
        <v>2.0893606242754701</v>
      </c>
      <c r="U2" s="6">
        <f>T2*(1.0155)</f>
        <v>2.1217457139517402</v>
      </c>
      <c r="V2" s="6">
        <f>U2*Index!$H$27</f>
        <v>2.3420102696882741</v>
      </c>
      <c r="X2" s="8">
        <v>35.237512143711797</v>
      </c>
      <c r="Y2" s="41">
        <f t="shared" ref="Y2:Y65" si="1">ROUND((R2+V2) * IF(D2 = "Forensische en beveiligde zorg - niet klinische of ambulante zorg", 0.982799429, 1),2)</f>
        <v>35.24</v>
      </c>
      <c r="Z2" s="27"/>
      <c r="AA2" s="37"/>
    </row>
    <row r="3" spans="1:27">
      <c r="A3" s="2" t="s">
        <v>232</v>
      </c>
      <c r="B3" s="2" t="s">
        <v>0</v>
      </c>
      <c r="C3" s="2">
        <v>5</v>
      </c>
      <c r="D3" s="2" t="s">
        <v>61</v>
      </c>
      <c r="E3" s="2" t="s">
        <v>52</v>
      </c>
      <c r="F3" s="2" t="s">
        <v>40</v>
      </c>
      <c r="G3" s="29">
        <v>8.4244415052201802</v>
      </c>
      <c r="H3" s="29">
        <v>15.772195691472101</v>
      </c>
      <c r="I3" s="29">
        <f t="shared" ref="I3:I65" si="2">(G3+H3)*L3*M3-G3</f>
        <v>16.228497993422575</v>
      </c>
      <c r="J3" s="8">
        <v>1.54187655765271</v>
      </c>
      <c r="K3" s="32">
        <v>0</v>
      </c>
      <c r="L3" s="43">
        <v>1.01885808752023</v>
      </c>
      <c r="M3" s="43">
        <v>1</v>
      </c>
      <c r="N3" s="8">
        <v>38.011789490187702</v>
      </c>
      <c r="O3" s="9">
        <f t="shared" si="0"/>
        <v>38.01</v>
      </c>
      <c r="P3" s="6">
        <f t="shared" ref="P3:P65" si="3">N3*(1.0041)</f>
        <v>38.167637827097472</v>
      </c>
      <c r="Q3" s="6">
        <f t="shared" ref="Q3:Q65" si="4">P3*(1.0155)</f>
        <v>38.759236213417488</v>
      </c>
      <c r="R3" s="13">
        <f>Q3*Index!$D$22</f>
        <v>50.611188462760396</v>
      </c>
      <c r="T3" s="8">
        <v>2.3563367769818999</v>
      </c>
      <c r="U3" s="6">
        <f t="shared" ref="U3:U65" si="5">T3*(1.0155)</f>
        <v>2.3928599970251194</v>
      </c>
      <c r="V3" s="6">
        <f>U3*Index!$H$27</f>
        <v>2.6412697101772253</v>
      </c>
      <c r="X3" s="8">
        <v>53.252458172937601</v>
      </c>
      <c r="Y3" s="41">
        <f t="shared" si="1"/>
        <v>53.25</v>
      </c>
      <c r="Z3" s="27"/>
      <c r="AA3" s="37"/>
    </row>
    <row r="4" spans="1:27">
      <c r="A4" s="2" t="s">
        <v>233</v>
      </c>
      <c r="B4" s="2" t="s">
        <v>0</v>
      </c>
      <c r="C4" s="2">
        <v>5</v>
      </c>
      <c r="D4" s="2" t="s">
        <v>62</v>
      </c>
      <c r="E4" s="2" t="s">
        <v>52</v>
      </c>
      <c r="F4" s="2" t="s">
        <v>40</v>
      </c>
      <c r="G4" s="29">
        <v>8.4244415052201802</v>
      </c>
      <c r="H4" s="29">
        <v>19.8132730137397</v>
      </c>
      <c r="I4" s="29">
        <f t="shared" si="2"/>
        <v>20.659863797858119</v>
      </c>
      <c r="J4" s="8">
        <v>1.6417730297103501</v>
      </c>
      <c r="K4" s="32">
        <v>0</v>
      </c>
      <c r="L4" s="43">
        <v>1.02998085356908</v>
      </c>
      <c r="M4" s="43">
        <v>1</v>
      </c>
      <c r="N4" s="8">
        <v>47.749828034455597</v>
      </c>
      <c r="O4" s="9">
        <f t="shared" si="0"/>
        <v>47.75</v>
      </c>
      <c r="P4" s="6">
        <f t="shared" si="3"/>
        <v>47.945602329396863</v>
      </c>
      <c r="Q4" s="6">
        <f t="shared" si="4"/>
        <v>48.688759165502518</v>
      </c>
      <c r="R4" s="13">
        <f>Q4*Index!$D$22</f>
        <v>63.577000139392759</v>
      </c>
      <c r="T4" s="8">
        <v>2.7151919623310699</v>
      </c>
      <c r="U4" s="6">
        <f t="shared" si="5"/>
        <v>2.7572774377472018</v>
      </c>
      <c r="V4" s="6">
        <f>U4*Index!$H$27</f>
        <v>3.0435183788148317</v>
      </c>
      <c r="X4" s="8">
        <v>66.620518518207604</v>
      </c>
      <c r="Y4" s="41">
        <f t="shared" si="1"/>
        <v>66.62</v>
      </c>
      <c r="Z4" s="27"/>
      <c r="AA4" s="37"/>
    </row>
    <row r="5" spans="1:27">
      <c r="A5" s="2" t="s">
        <v>234</v>
      </c>
      <c r="B5" s="2" t="s">
        <v>0</v>
      </c>
      <c r="C5" s="2">
        <v>5</v>
      </c>
      <c r="D5" s="2" t="s">
        <v>63</v>
      </c>
      <c r="E5" s="2" t="s">
        <v>52</v>
      </c>
      <c r="F5" s="2" t="s">
        <v>40</v>
      </c>
      <c r="G5" s="29">
        <v>8.4244415052201802</v>
      </c>
      <c r="H5" s="29">
        <v>24.547680080164302</v>
      </c>
      <c r="I5" s="29">
        <f t="shared" si="2"/>
        <v>26.230475797557624</v>
      </c>
      <c r="J5" s="8">
        <v>1.7245396446896999</v>
      </c>
      <c r="K5" s="32">
        <v>0</v>
      </c>
      <c r="L5" s="43">
        <v>1.05103692563536</v>
      </c>
      <c r="M5" s="43">
        <v>1</v>
      </c>
      <c r="N5" s="8">
        <v>59.763778772083</v>
      </c>
      <c r="O5" s="9">
        <f t="shared" si="0"/>
        <v>59.76</v>
      </c>
      <c r="P5" s="6">
        <f t="shared" si="3"/>
        <v>60.008810265048538</v>
      </c>
      <c r="Q5" s="6">
        <f t="shared" si="4"/>
        <v>60.938946824156794</v>
      </c>
      <c r="R5" s="13">
        <f>Q5*Index!$D$22</f>
        <v>79.57309853726845</v>
      </c>
      <c r="T5" s="8">
        <v>2.7450531610282098</v>
      </c>
      <c r="U5" s="6">
        <f t="shared" si="5"/>
        <v>2.7876014850241475</v>
      </c>
      <c r="V5" s="6">
        <f>U5*Index!$H$27</f>
        <v>3.0769904530950463</v>
      </c>
      <c r="X5" s="8">
        <v>82.6500889903635</v>
      </c>
      <c r="Y5" s="41">
        <f t="shared" si="1"/>
        <v>82.65</v>
      </c>
      <c r="Z5" s="27"/>
      <c r="AA5" s="37"/>
    </row>
    <row r="6" spans="1:27">
      <c r="A6" s="2" t="s">
        <v>235</v>
      </c>
      <c r="B6" s="2" t="s">
        <v>0</v>
      </c>
      <c r="C6" s="2">
        <v>5</v>
      </c>
      <c r="D6" s="2" t="s">
        <v>1457</v>
      </c>
      <c r="E6" s="2" t="s">
        <v>52</v>
      </c>
      <c r="F6" s="2" t="s">
        <v>40</v>
      </c>
      <c r="G6" s="29">
        <v>8.4244415052201802</v>
      </c>
      <c r="H6" s="29">
        <v>28.679160774684799</v>
      </c>
      <c r="I6" s="29">
        <f t="shared" si="2"/>
        <v>29.450427379704934</v>
      </c>
      <c r="J6" s="8">
        <v>1.7258886596971199</v>
      </c>
      <c r="K6" s="32">
        <v>0</v>
      </c>
      <c r="L6" s="43">
        <v>1.020786838949</v>
      </c>
      <c r="M6" s="43">
        <v>1</v>
      </c>
      <c r="N6" s="8">
        <v>65.367806696007705</v>
      </c>
      <c r="O6" s="9">
        <f t="shared" si="0"/>
        <v>65.37</v>
      </c>
      <c r="P6" s="6">
        <f t="shared" si="3"/>
        <v>65.635814703461335</v>
      </c>
      <c r="Q6" s="6">
        <f t="shared" si="4"/>
        <v>66.653169831364991</v>
      </c>
      <c r="R6" s="13">
        <f>Q6*Index!$D$22</f>
        <v>87.034639212209314</v>
      </c>
      <c r="T6" s="8">
        <v>3.1851290670025101</v>
      </c>
      <c r="U6" s="6">
        <f t="shared" si="5"/>
        <v>3.2344985675410491</v>
      </c>
      <c r="V6" s="6">
        <f>U6*Index!$H$27</f>
        <v>3.5702812135599067</v>
      </c>
      <c r="X6" s="8">
        <v>90.604920425769294</v>
      </c>
      <c r="Y6" s="41">
        <f t="shared" si="1"/>
        <v>90.6</v>
      </c>
      <c r="Z6" s="27"/>
      <c r="AA6" s="37"/>
    </row>
    <row r="7" spans="1:27">
      <c r="A7" s="2" t="s">
        <v>236</v>
      </c>
      <c r="B7" s="2" t="s">
        <v>0</v>
      </c>
      <c r="C7" s="2">
        <v>5</v>
      </c>
      <c r="D7" s="2" t="s">
        <v>1458</v>
      </c>
      <c r="E7" s="2" t="s">
        <v>52</v>
      </c>
      <c r="F7" s="2" t="s">
        <v>215</v>
      </c>
      <c r="G7" s="29">
        <v>8.4244415052201802</v>
      </c>
      <c r="H7" s="29">
        <v>41.828418228059597</v>
      </c>
      <c r="I7" s="29">
        <f t="shared" si="2"/>
        <v>42.056297680390038</v>
      </c>
      <c r="J7" s="8">
        <v>1.7247006684091799</v>
      </c>
      <c r="K7" s="32">
        <v>0</v>
      </c>
      <c r="L7" s="43">
        <v>1.0045346564064199</v>
      </c>
      <c r="M7" s="43">
        <v>1</v>
      </c>
      <c r="N7" s="8">
        <v>87.064164615211396</v>
      </c>
      <c r="O7" s="9">
        <f t="shared" si="0"/>
        <v>87.06</v>
      </c>
      <c r="P7" s="6">
        <f t="shared" si="3"/>
        <v>87.421127690133758</v>
      </c>
      <c r="Q7" s="6">
        <f t="shared" si="4"/>
        <v>88.776155169330835</v>
      </c>
      <c r="R7" s="13">
        <f>Q7*Index!$D$22</f>
        <v>115.92247833611528</v>
      </c>
      <c r="T7" s="8">
        <v>4.3954389671607696</v>
      </c>
      <c r="U7" s="6">
        <f t="shared" si="5"/>
        <v>4.4635682711517619</v>
      </c>
      <c r="V7" s="6">
        <f>U7*Index!$H$27</f>
        <v>4.9269441958820588</v>
      </c>
      <c r="X7" s="8">
        <v>120.84942253199701</v>
      </c>
      <c r="Y7" s="41">
        <f t="shared" si="1"/>
        <v>120.85</v>
      </c>
      <c r="Z7" s="27"/>
      <c r="AA7" s="37"/>
    </row>
    <row r="8" spans="1:27">
      <c r="A8" s="2" t="s">
        <v>237</v>
      </c>
      <c r="B8" s="2" t="s">
        <v>0</v>
      </c>
      <c r="C8" s="2">
        <v>5</v>
      </c>
      <c r="D8" s="2" t="s">
        <v>1452</v>
      </c>
      <c r="E8" s="2" t="s">
        <v>52</v>
      </c>
      <c r="F8" s="2" t="s">
        <v>215</v>
      </c>
      <c r="G8" s="29">
        <v>8.4244415052201802</v>
      </c>
      <c r="H8" s="29">
        <v>33.702465546027199</v>
      </c>
      <c r="I8" s="29">
        <f t="shared" si="2"/>
        <v>32.393077942259637</v>
      </c>
      <c r="J8" s="8">
        <v>1.7484723568051199</v>
      </c>
      <c r="K8" s="32">
        <v>0</v>
      </c>
      <c r="L8" s="43">
        <v>0.96891802186724296</v>
      </c>
      <c r="M8" s="43">
        <v>1</v>
      </c>
      <c r="N8" s="8">
        <v>71.368304427273998</v>
      </c>
      <c r="O8" s="9">
        <f t="shared" si="0"/>
        <v>71.37</v>
      </c>
      <c r="P8" s="6">
        <f t="shared" si="3"/>
        <v>71.660914475425827</v>
      </c>
      <c r="Q8" s="6">
        <f t="shared" si="4"/>
        <v>72.771658649794929</v>
      </c>
      <c r="R8" s="13">
        <f>Q8*Index!$D$22</f>
        <v>95.024063693944896</v>
      </c>
      <c r="T8" s="8">
        <v>3.7154460454792302</v>
      </c>
      <c r="U8" s="6">
        <f t="shared" si="5"/>
        <v>3.7730354591841584</v>
      </c>
      <c r="V8" s="6">
        <f>U8*Index!$H$27</f>
        <v>4.1647251766326896</v>
      </c>
      <c r="X8" s="8">
        <v>97.482685065205203</v>
      </c>
      <c r="Y8" s="41">
        <f t="shared" si="1"/>
        <v>97.48</v>
      </c>
      <c r="Z8" s="27"/>
      <c r="AA8" s="37"/>
    </row>
    <row r="9" spans="1:27">
      <c r="A9" s="2" t="s">
        <v>238</v>
      </c>
      <c r="B9" s="2" t="s">
        <v>0</v>
      </c>
      <c r="C9" s="2">
        <v>5</v>
      </c>
      <c r="D9" s="2" t="s">
        <v>221</v>
      </c>
      <c r="E9" s="2" t="s">
        <v>52</v>
      </c>
      <c r="F9" s="2" t="s">
        <v>40</v>
      </c>
      <c r="G9" s="29">
        <v>8.4244415052201802</v>
      </c>
      <c r="H9" s="29">
        <v>28.4863867549962</v>
      </c>
      <c r="I9" s="29">
        <f t="shared" si="2"/>
        <v>29.534935207979785</v>
      </c>
      <c r="J9" s="8">
        <v>1.8896517116610101</v>
      </c>
      <c r="K9" s="32">
        <v>1</v>
      </c>
      <c r="L9" s="43">
        <v>1.02840761105634</v>
      </c>
      <c r="M9" s="43">
        <v>1</v>
      </c>
      <c r="N9" s="8">
        <v>71.730001179683498</v>
      </c>
      <c r="O9" s="9">
        <f t="shared" si="0"/>
        <v>71.73</v>
      </c>
      <c r="P9" s="6">
        <f t="shared" si="3"/>
        <v>72.024094184520195</v>
      </c>
      <c r="Q9" s="6">
        <f t="shared" si="4"/>
        <v>73.140467644380266</v>
      </c>
      <c r="R9" s="13">
        <f>Q9*Index!$D$22</f>
        <v>95.505648558748234</v>
      </c>
      <c r="T9" s="8">
        <v>3.4787142405150902</v>
      </c>
      <c r="U9" s="6">
        <f t="shared" si="5"/>
        <v>3.5326343112430743</v>
      </c>
      <c r="V9" s="6">
        <f>U9*Index!$H$27</f>
        <v>3.8993672906142729</v>
      </c>
      <c r="X9" s="8">
        <v>99.405015849362599</v>
      </c>
      <c r="Y9" s="41">
        <f t="shared" si="1"/>
        <v>99.41</v>
      </c>
      <c r="Z9" s="27"/>
      <c r="AA9" s="37"/>
    </row>
    <row r="10" spans="1:27">
      <c r="A10" s="2" t="s">
        <v>239</v>
      </c>
      <c r="B10" s="2" t="s">
        <v>0</v>
      </c>
      <c r="C10" s="2">
        <v>5</v>
      </c>
      <c r="D10" s="2" t="s">
        <v>60</v>
      </c>
      <c r="E10" s="2" t="s">
        <v>53</v>
      </c>
      <c r="F10" s="2" t="s">
        <v>40</v>
      </c>
      <c r="G10" s="29">
        <v>8.4244415052201802</v>
      </c>
      <c r="H10" s="29">
        <v>11.2891152868612</v>
      </c>
      <c r="I10" s="29">
        <f t="shared" si="2"/>
        <v>11.320080114805378</v>
      </c>
      <c r="J10" s="8">
        <v>2.4849502902113501</v>
      </c>
      <c r="K10" s="32">
        <v>0</v>
      </c>
      <c r="L10" s="43">
        <v>1.00157073775528</v>
      </c>
      <c r="M10" s="43">
        <v>1</v>
      </c>
      <c r="N10" s="8">
        <v>49.064154729766898</v>
      </c>
      <c r="O10" s="9">
        <f t="shared" si="0"/>
        <v>49.06</v>
      </c>
      <c r="P10" s="6">
        <f t="shared" si="3"/>
        <v>49.265317764158944</v>
      </c>
      <c r="Q10" s="6">
        <f t="shared" si="4"/>
        <v>50.028930189503413</v>
      </c>
      <c r="R10" s="13">
        <f>Q10*Index!$D$22</f>
        <v>65.326973949365808</v>
      </c>
      <c r="T10" s="8">
        <v>2.40061208709596</v>
      </c>
      <c r="U10" s="6">
        <f t="shared" si="5"/>
        <v>2.4378215744459477</v>
      </c>
      <c r="V10" s="6">
        <f>U10*Index!$H$27</f>
        <v>2.6908988789171695</v>
      </c>
      <c r="X10" s="8">
        <v>68.017872828283004</v>
      </c>
      <c r="Y10" s="41">
        <f t="shared" si="1"/>
        <v>68.02</v>
      </c>
      <c r="Z10" s="27"/>
      <c r="AA10" s="37"/>
    </row>
    <row r="11" spans="1:27">
      <c r="A11" s="2" t="s">
        <v>240</v>
      </c>
      <c r="B11" s="2" t="s">
        <v>0</v>
      </c>
      <c r="C11" s="2">
        <v>5</v>
      </c>
      <c r="D11" s="2" t="s">
        <v>61</v>
      </c>
      <c r="E11" s="2" t="s">
        <v>53</v>
      </c>
      <c r="F11" s="2" t="s">
        <v>40</v>
      </c>
      <c r="G11" s="29">
        <v>8.4244415052201802</v>
      </c>
      <c r="H11" s="29">
        <v>16.664205284733701</v>
      </c>
      <c r="I11" s="29">
        <f t="shared" si="2"/>
        <v>17.137329181662789</v>
      </c>
      <c r="J11" s="8">
        <v>2.8450385955452502</v>
      </c>
      <c r="K11" s="32">
        <v>0</v>
      </c>
      <c r="L11" s="43">
        <v>1.01885808752023</v>
      </c>
      <c r="M11" s="43">
        <v>1</v>
      </c>
      <c r="N11" s="8">
        <v>72.7242241746589</v>
      </c>
      <c r="O11" s="9">
        <f t="shared" si="0"/>
        <v>72.72</v>
      </c>
      <c r="P11" s="6">
        <f t="shared" si="3"/>
        <v>73.022393493774999</v>
      </c>
      <c r="Q11" s="6">
        <f t="shared" si="4"/>
        <v>74.154240592928517</v>
      </c>
      <c r="R11" s="13">
        <f>Q11*Index!$D$22</f>
        <v>96.829417001317864</v>
      </c>
      <c r="T11" s="8">
        <v>2.8562348047692399</v>
      </c>
      <c r="U11" s="6">
        <f t="shared" si="5"/>
        <v>2.9005064442431632</v>
      </c>
      <c r="V11" s="6">
        <f>U11*Index!$H$27</f>
        <v>3.2016164024964855</v>
      </c>
      <c r="X11" s="8">
        <v>100.03103340381401</v>
      </c>
      <c r="Y11" s="41">
        <f t="shared" si="1"/>
        <v>100.03</v>
      </c>
      <c r="Z11" s="27"/>
      <c r="AA11" s="37"/>
    </row>
    <row r="12" spans="1:27">
      <c r="A12" s="2" t="s">
        <v>241</v>
      </c>
      <c r="B12" s="2" t="s">
        <v>0</v>
      </c>
      <c r="C12" s="2">
        <v>5</v>
      </c>
      <c r="D12" s="2" t="s">
        <v>62</v>
      </c>
      <c r="E12" s="2" t="s">
        <v>53</v>
      </c>
      <c r="F12" s="2" t="s">
        <v>40</v>
      </c>
      <c r="G12" s="29">
        <v>8.4244415052201802</v>
      </c>
      <c r="H12" s="29">
        <v>21.8779136218754</v>
      </c>
      <c r="I12" s="29">
        <f t="shared" si="2"/>
        <v>22.786404093739112</v>
      </c>
      <c r="J12" s="8">
        <v>2.8942271436833198</v>
      </c>
      <c r="K12" s="32">
        <v>0</v>
      </c>
      <c r="L12" s="43">
        <v>1.02998085356908</v>
      </c>
      <c r="M12" s="43">
        <v>1</v>
      </c>
      <c r="N12" s="8">
        <v>90.331276509817201</v>
      </c>
      <c r="O12" s="9">
        <f t="shared" si="0"/>
        <v>90.33</v>
      </c>
      <c r="P12" s="6">
        <f t="shared" si="3"/>
        <v>90.701634743507455</v>
      </c>
      <c r="Q12" s="6">
        <f t="shared" si="4"/>
        <v>92.107510082031823</v>
      </c>
      <c r="R12" s="13">
        <f>Q12*Index!$D$22</f>
        <v>120.27250810436664</v>
      </c>
      <c r="T12" s="8">
        <v>3.6903983378207399</v>
      </c>
      <c r="U12" s="6">
        <f t="shared" si="5"/>
        <v>3.7475995120569614</v>
      </c>
      <c r="V12" s="6">
        <f>U12*Index!$H$27</f>
        <v>4.136648650308433</v>
      </c>
      <c r="X12" s="8">
        <v>124.409156754675</v>
      </c>
      <c r="Y12" s="41">
        <f t="shared" si="1"/>
        <v>124.41</v>
      </c>
      <c r="Z12" s="27"/>
      <c r="AA12" s="37"/>
    </row>
    <row r="13" spans="1:27">
      <c r="A13" s="2" t="s">
        <v>242</v>
      </c>
      <c r="B13" s="2" t="s">
        <v>0</v>
      </c>
      <c r="C13" s="2">
        <v>5</v>
      </c>
      <c r="D13" s="2" t="s">
        <v>63</v>
      </c>
      <c r="E13" s="2" t="s">
        <v>53</v>
      </c>
      <c r="F13" s="2" t="s">
        <v>40</v>
      </c>
      <c r="G13" s="29">
        <v>8.4244415052201802</v>
      </c>
      <c r="H13" s="29">
        <v>27.9238701447048</v>
      </c>
      <c r="I13" s="29">
        <f t="shared" si="2"/>
        <v>29.778976223352913</v>
      </c>
      <c r="J13" s="8">
        <v>2.8315872172582899</v>
      </c>
      <c r="K13" s="32">
        <v>0</v>
      </c>
      <c r="L13" s="43">
        <v>1.05103692563536</v>
      </c>
      <c r="M13" s="43">
        <v>1</v>
      </c>
      <c r="N13" s="8">
        <v>108.17630929580601</v>
      </c>
      <c r="O13" s="9">
        <f t="shared" si="0"/>
        <v>108.18</v>
      </c>
      <c r="P13" s="6">
        <f t="shared" si="3"/>
        <v>108.61983216391882</v>
      </c>
      <c r="Q13" s="6">
        <f t="shared" si="4"/>
        <v>110.30343956245956</v>
      </c>
      <c r="R13" s="13">
        <f>Q13*Index!$D$22</f>
        <v>144.03246072877431</v>
      </c>
      <c r="T13" s="8">
        <v>3.3160453931294098</v>
      </c>
      <c r="U13" s="6">
        <f t="shared" si="5"/>
        <v>3.3674440967229158</v>
      </c>
      <c r="V13" s="6">
        <f>U13*Index!$H$27</f>
        <v>3.7170282024218131</v>
      </c>
      <c r="X13" s="8">
        <v>147.749488931196</v>
      </c>
      <c r="Y13" s="41">
        <f t="shared" si="1"/>
        <v>147.75</v>
      </c>
      <c r="Z13" s="27"/>
      <c r="AA13" s="37"/>
    </row>
    <row r="14" spans="1:27">
      <c r="A14" s="2" t="s">
        <v>243</v>
      </c>
      <c r="B14" s="2" t="s">
        <v>0</v>
      </c>
      <c r="C14" s="2">
        <v>5</v>
      </c>
      <c r="D14" s="2" t="s">
        <v>1457</v>
      </c>
      <c r="E14" s="2" t="s">
        <v>53</v>
      </c>
      <c r="F14" s="2" t="s">
        <v>40</v>
      </c>
      <c r="G14" s="29">
        <v>8.4244415052201802</v>
      </c>
      <c r="H14" s="29">
        <v>33.790071526352797</v>
      </c>
      <c r="I14" s="29">
        <f t="shared" si="2"/>
        <v>34.667577810050567</v>
      </c>
      <c r="J14" s="8">
        <v>2.88957092479427</v>
      </c>
      <c r="K14" s="32">
        <v>0</v>
      </c>
      <c r="L14" s="43">
        <v>1.020786838949</v>
      </c>
      <c r="M14" s="43">
        <v>1</v>
      </c>
      <c r="N14" s="8">
        <v>124.51744610407999</v>
      </c>
      <c r="O14" s="9">
        <f t="shared" si="0"/>
        <v>124.52</v>
      </c>
      <c r="P14" s="6">
        <f t="shared" si="3"/>
        <v>125.02796763310673</v>
      </c>
      <c r="Q14" s="6">
        <f t="shared" si="4"/>
        <v>126.96590113141988</v>
      </c>
      <c r="R14" s="13">
        <f>Q14*Index!$D$22</f>
        <v>165.79003557046383</v>
      </c>
      <c r="T14" s="8">
        <v>3.5408976609173601</v>
      </c>
      <c r="U14" s="6">
        <f t="shared" si="5"/>
        <v>3.5957815746615793</v>
      </c>
      <c r="V14" s="6">
        <f>U14*Index!$H$27</f>
        <v>3.9690700539833115</v>
      </c>
      <c r="X14" s="8">
        <v>169.75910562444699</v>
      </c>
      <c r="Y14" s="41">
        <f t="shared" si="1"/>
        <v>169.76</v>
      </c>
      <c r="Z14" s="27"/>
      <c r="AA14" s="37"/>
    </row>
    <row r="15" spans="1:27">
      <c r="A15" s="2" t="s">
        <v>244</v>
      </c>
      <c r="B15" s="2" t="s">
        <v>0</v>
      </c>
      <c r="C15" s="2">
        <v>5</v>
      </c>
      <c r="D15" s="2" t="s">
        <v>1458</v>
      </c>
      <c r="E15" s="2" t="s">
        <v>53</v>
      </c>
      <c r="F15" s="2" t="s">
        <v>215</v>
      </c>
      <c r="G15" s="29">
        <v>8.4244415052201802</v>
      </c>
      <c r="H15" s="29">
        <v>44.167937891816997</v>
      </c>
      <c r="I15" s="29">
        <f t="shared" si="2"/>
        <v>44.406426261978638</v>
      </c>
      <c r="J15" s="8">
        <v>3.2077679550421099</v>
      </c>
      <c r="K15" s="32">
        <v>0</v>
      </c>
      <c r="L15" s="43">
        <v>1.0045346564064199</v>
      </c>
      <c r="M15" s="43">
        <v>1</v>
      </c>
      <c r="N15" s="8">
        <v>169.469164660687</v>
      </c>
      <c r="O15" s="9">
        <f t="shared" si="0"/>
        <v>169.47</v>
      </c>
      <c r="P15" s="6">
        <f t="shared" si="3"/>
        <v>170.16398823579581</v>
      </c>
      <c r="Q15" s="6">
        <f t="shared" si="4"/>
        <v>172.80153005345065</v>
      </c>
      <c r="R15" s="13">
        <f>Q15*Index!$D$22</f>
        <v>225.64146403795758</v>
      </c>
      <c r="T15" s="8">
        <v>4.8358953829934297</v>
      </c>
      <c r="U15" s="6">
        <f t="shared" si="5"/>
        <v>4.9108517614298286</v>
      </c>
      <c r="V15" s="6">
        <f>U15*Index!$H$27</f>
        <v>5.4206614782147309</v>
      </c>
      <c r="X15" s="8">
        <v>231.06212551617199</v>
      </c>
      <c r="Y15" s="41">
        <f t="shared" si="1"/>
        <v>231.06</v>
      </c>
      <c r="Z15" s="27"/>
      <c r="AA15" s="37"/>
    </row>
    <row r="16" spans="1:27">
      <c r="A16" s="2" t="s">
        <v>245</v>
      </c>
      <c r="B16" s="2" t="s">
        <v>0</v>
      </c>
      <c r="C16" s="2">
        <v>5</v>
      </c>
      <c r="D16" s="2" t="s">
        <v>1452</v>
      </c>
      <c r="E16" s="2" t="s">
        <v>53</v>
      </c>
      <c r="F16" s="2" t="s">
        <v>215</v>
      </c>
      <c r="G16" s="29">
        <v>8.4244415052201802</v>
      </c>
      <c r="H16" s="29">
        <v>36.1177291678313</v>
      </c>
      <c r="I16" s="29">
        <f t="shared" si="2"/>
        <v>34.733270392985979</v>
      </c>
      <c r="J16" s="8">
        <v>3.3752730819649299</v>
      </c>
      <c r="K16" s="32">
        <v>0</v>
      </c>
      <c r="L16" s="43">
        <v>0.96891802186724296</v>
      </c>
      <c r="M16" s="43">
        <v>1</v>
      </c>
      <c r="N16" s="8">
        <v>145.669063249213</v>
      </c>
      <c r="O16" s="9">
        <f t="shared" si="0"/>
        <v>145.66999999999999</v>
      </c>
      <c r="P16" s="6">
        <f t="shared" si="3"/>
        <v>146.26630640853477</v>
      </c>
      <c r="Q16" s="6">
        <f t="shared" si="4"/>
        <v>148.53343415786708</v>
      </c>
      <c r="R16" s="13">
        <f>Q16*Index!$D$22</f>
        <v>193.95257398241677</v>
      </c>
      <c r="T16" s="8">
        <v>4.3752831624515904</v>
      </c>
      <c r="U16" s="6">
        <f t="shared" si="5"/>
        <v>4.4431000514695906</v>
      </c>
      <c r="V16" s="6">
        <f>U16*Index!$H$27</f>
        <v>4.9043511111487339</v>
      </c>
      <c r="X16" s="8">
        <v>195.43647243465199</v>
      </c>
      <c r="Y16" s="41">
        <f t="shared" si="1"/>
        <v>195.44</v>
      </c>
      <c r="Z16" s="27"/>
      <c r="AA16" s="37"/>
    </row>
    <row r="17" spans="1:27">
      <c r="A17" s="2" t="s">
        <v>246</v>
      </c>
      <c r="B17" s="2" t="s">
        <v>0</v>
      </c>
      <c r="C17" s="2">
        <v>5</v>
      </c>
      <c r="D17" s="2" t="s">
        <v>221</v>
      </c>
      <c r="E17" s="2" t="s">
        <v>53</v>
      </c>
      <c r="F17" s="2" t="s">
        <v>40</v>
      </c>
      <c r="G17" s="29">
        <v>8.4244415052201802</v>
      </c>
      <c r="H17" s="29">
        <v>27.6311896030399</v>
      </c>
      <c r="I17" s="29">
        <f t="shared" si="2"/>
        <v>28.655443947954225</v>
      </c>
      <c r="J17" s="8">
        <v>3.17753766802032</v>
      </c>
      <c r="K17" s="32">
        <v>1</v>
      </c>
      <c r="L17" s="43">
        <v>1.02840761105634</v>
      </c>
      <c r="M17" s="43">
        <v>1</v>
      </c>
      <c r="N17" s="8">
        <v>117.82273275334001</v>
      </c>
      <c r="O17" s="9">
        <f t="shared" si="0"/>
        <v>117.82</v>
      </c>
      <c r="P17" s="6">
        <f t="shared" si="3"/>
        <v>118.30580595762869</v>
      </c>
      <c r="Q17" s="6">
        <f t="shared" si="4"/>
        <v>120.13954594997195</v>
      </c>
      <c r="R17" s="13">
        <f>Q17*Index!$D$22</f>
        <v>156.87629055496214</v>
      </c>
      <c r="T17" s="8">
        <v>3.3095385194259501</v>
      </c>
      <c r="U17" s="6">
        <f t="shared" si="5"/>
        <v>3.3608363664770526</v>
      </c>
      <c r="V17" s="6">
        <f>U17*Index!$H$27</f>
        <v>3.7097345045986567</v>
      </c>
      <c r="X17" s="8">
        <v>160.586025059561</v>
      </c>
      <c r="Y17" s="41">
        <f t="shared" si="1"/>
        <v>160.59</v>
      </c>
      <c r="Z17" s="27"/>
      <c r="AA17" s="37"/>
    </row>
    <row r="18" spans="1:27">
      <c r="A18" s="2" t="s">
        <v>247</v>
      </c>
      <c r="B18" s="2" t="s">
        <v>0</v>
      </c>
      <c r="C18" s="2">
        <v>5</v>
      </c>
      <c r="D18" s="2" t="s">
        <v>60</v>
      </c>
      <c r="E18" s="2" t="s">
        <v>54</v>
      </c>
      <c r="F18" s="2" t="s">
        <v>40</v>
      </c>
      <c r="G18" s="29">
        <v>8.4244415052201802</v>
      </c>
      <c r="H18" s="29">
        <v>11.126498302982499</v>
      </c>
      <c r="I18" s="29">
        <f t="shared" si="2"/>
        <v>11.157207702290449</v>
      </c>
      <c r="J18" s="8">
        <v>1.93920068430038</v>
      </c>
      <c r="K18" s="32">
        <v>0</v>
      </c>
      <c r="L18" s="43">
        <v>1.00157073775528</v>
      </c>
      <c r="M18" s="43">
        <v>1</v>
      </c>
      <c r="N18" s="8">
        <v>37.972747542934698</v>
      </c>
      <c r="O18" s="9">
        <f t="shared" si="0"/>
        <v>37.97</v>
      </c>
      <c r="P18" s="6">
        <f t="shared" si="3"/>
        <v>38.128435807860733</v>
      </c>
      <c r="Q18" s="6">
        <f t="shared" si="4"/>
        <v>38.719426562882575</v>
      </c>
      <c r="R18" s="13">
        <f>Q18*Index!$D$22</f>
        <v>50.55920566013846</v>
      </c>
      <c r="T18" s="8">
        <v>2.0132229148979999</v>
      </c>
      <c r="U18" s="6">
        <f t="shared" si="5"/>
        <v>2.0444278700789189</v>
      </c>
      <c r="V18" s="6">
        <f>U18*Index!$H$27</f>
        <v>2.256665836946123</v>
      </c>
      <c r="X18" s="8">
        <v>52.815871497084601</v>
      </c>
      <c r="Y18" s="41">
        <f t="shared" si="1"/>
        <v>52.82</v>
      </c>
      <c r="Z18" s="27"/>
      <c r="AA18" s="37"/>
    </row>
    <row r="19" spans="1:27">
      <c r="A19" s="2" t="s">
        <v>248</v>
      </c>
      <c r="B19" s="2" t="s">
        <v>0</v>
      </c>
      <c r="C19" s="2">
        <v>5</v>
      </c>
      <c r="D19" s="2" t="s">
        <v>61</v>
      </c>
      <c r="E19" s="2" t="s">
        <v>54</v>
      </c>
      <c r="F19" s="2" t="s">
        <v>40</v>
      </c>
      <c r="G19" s="29">
        <v>8.4244415052201802</v>
      </c>
      <c r="H19" s="29">
        <v>15.3261452953326</v>
      </c>
      <c r="I19" s="29">
        <f t="shared" si="2"/>
        <v>15.774035939874246</v>
      </c>
      <c r="J19" s="8">
        <v>2.2141459313618301</v>
      </c>
      <c r="K19" s="32">
        <v>0</v>
      </c>
      <c r="L19" s="43">
        <v>1.01885808752023</v>
      </c>
      <c r="M19" s="43">
        <v>1</v>
      </c>
      <c r="N19" s="8">
        <v>53.578960380206603</v>
      </c>
      <c r="O19" s="9">
        <f t="shared" si="0"/>
        <v>53.58</v>
      </c>
      <c r="P19" s="6">
        <f t="shared" si="3"/>
        <v>53.798634117765452</v>
      </c>
      <c r="Q19" s="6">
        <f t="shared" si="4"/>
        <v>54.632512946590822</v>
      </c>
      <c r="R19" s="13">
        <f>Q19*Index!$D$22</f>
        <v>71.338258414311198</v>
      </c>
      <c r="T19" s="8">
        <v>2.2372134419801002</v>
      </c>
      <c r="U19" s="6">
        <f t="shared" si="5"/>
        <v>2.2718902503307921</v>
      </c>
      <c r="V19" s="6">
        <f>U19*Index!$H$27</f>
        <v>2.507741744400386</v>
      </c>
      <c r="X19" s="8">
        <v>73.846000158711604</v>
      </c>
      <c r="Y19" s="41">
        <f t="shared" si="1"/>
        <v>73.849999999999994</v>
      </c>
      <c r="Z19" s="27"/>
      <c r="AA19" s="37"/>
    </row>
    <row r="20" spans="1:27">
      <c r="A20" s="2" t="s">
        <v>249</v>
      </c>
      <c r="B20" s="2" t="s">
        <v>0</v>
      </c>
      <c r="C20" s="2">
        <v>5</v>
      </c>
      <c r="D20" s="2" t="s">
        <v>62</v>
      </c>
      <c r="E20" s="2" t="s">
        <v>54</v>
      </c>
      <c r="F20" s="2" t="s">
        <v>40</v>
      </c>
      <c r="G20" s="29">
        <v>8.4244415052201802</v>
      </c>
      <c r="H20" s="29">
        <v>18.781962434134002</v>
      </c>
      <c r="I20" s="29">
        <f t="shared" si="2"/>
        <v>19.59763364678102</v>
      </c>
      <c r="J20" s="8">
        <v>2.2532311271736298</v>
      </c>
      <c r="K20" s="32">
        <v>0</v>
      </c>
      <c r="L20" s="43">
        <v>1.02998085356908</v>
      </c>
      <c r="M20" s="43">
        <v>1</v>
      </c>
      <c r="N20" s="8">
        <v>63.140211980488097</v>
      </c>
      <c r="O20" s="9">
        <f t="shared" si="0"/>
        <v>63.14</v>
      </c>
      <c r="P20" s="6">
        <f t="shared" si="3"/>
        <v>63.399086849608096</v>
      </c>
      <c r="Q20" s="6">
        <f t="shared" si="4"/>
        <v>64.38177269577703</v>
      </c>
      <c r="R20" s="13">
        <f>Q20*Index!$D$22</f>
        <v>84.068685294283014</v>
      </c>
      <c r="T20" s="8">
        <v>2.4110880175005902</v>
      </c>
      <c r="U20" s="6">
        <f t="shared" si="5"/>
        <v>2.4484598817718495</v>
      </c>
      <c r="V20" s="6">
        <f>U20*Index!$H$27</f>
        <v>2.7026415796779304</v>
      </c>
      <c r="X20" s="8">
        <v>86.771326873961002</v>
      </c>
      <c r="Y20" s="41">
        <f t="shared" si="1"/>
        <v>86.77</v>
      </c>
      <c r="Z20" s="27"/>
      <c r="AA20" s="37"/>
    </row>
    <row r="21" spans="1:27">
      <c r="A21" s="2" t="s">
        <v>250</v>
      </c>
      <c r="B21" s="2" t="s">
        <v>0</v>
      </c>
      <c r="C21" s="2">
        <v>5</v>
      </c>
      <c r="D21" s="2" t="s">
        <v>63</v>
      </c>
      <c r="E21" s="2" t="s">
        <v>54</v>
      </c>
      <c r="F21" s="2" t="s">
        <v>40</v>
      </c>
      <c r="G21" s="29">
        <v>8.4244415052201802</v>
      </c>
      <c r="H21" s="29">
        <v>22.905878831589099</v>
      </c>
      <c r="I21" s="29">
        <f t="shared" si="2"/>
        <v>24.504882060750845</v>
      </c>
      <c r="J21" s="8">
        <v>2.2739089001080099</v>
      </c>
      <c r="K21" s="32">
        <v>0</v>
      </c>
      <c r="L21" s="43">
        <v>1.05103692563536</v>
      </c>
      <c r="M21" s="43">
        <v>1</v>
      </c>
      <c r="N21" s="8">
        <v>74.878281931197407</v>
      </c>
      <c r="O21" s="9">
        <f t="shared" si="0"/>
        <v>74.88</v>
      </c>
      <c r="P21" s="6">
        <f t="shared" si="3"/>
        <v>75.185282887115321</v>
      </c>
      <c r="Q21" s="6">
        <f t="shared" si="4"/>
        <v>76.350654771865607</v>
      </c>
      <c r="R21" s="13">
        <f>Q21*Index!$D$22</f>
        <v>99.697459378117387</v>
      </c>
      <c r="T21" s="8">
        <v>2.35119227980497</v>
      </c>
      <c r="U21" s="6">
        <f t="shared" si="5"/>
        <v>2.3876357601419471</v>
      </c>
      <c r="V21" s="6">
        <f>U21*Index!$H$27</f>
        <v>2.6355031301619012</v>
      </c>
      <c r="X21" s="8">
        <v>102.332962508279</v>
      </c>
      <c r="Y21" s="41">
        <f t="shared" si="1"/>
        <v>102.33</v>
      </c>
      <c r="Z21" s="27"/>
      <c r="AA21" s="37"/>
    </row>
    <row r="22" spans="1:27">
      <c r="A22" s="2" t="s">
        <v>251</v>
      </c>
      <c r="B22" s="2" t="s">
        <v>0</v>
      </c>
      <c r="C22" s="2">
        <v>5</v>
      </c>
      <c r="D22" s="2" t="s">
        <v>1457</v>
      </c>
      <c r="E22" s="2" t="s">
        <v>54</v>
      </c>
      <c r="F22" s="2" t="s">
        <v>40</v>
      </c>
      <c r="G22" s="29">
        <v>8.4244415052201802</v>
      </c>
      <c r="H22" s="29">
        <v>26.290635039107201</v>
      </c>
      <c r="I22" s="29">
        <f t="shared" si="2"/>
        <v>27.012251744336339</v>
      </c>
      <c r="J22" s="8">
        <v>2.3644604335863799</v>
      </c>
      <c r="K22" s="32">
        <v>0</v>
      </c>
      <c r="L22" s="43">
        <v>1.020786838949</v>
      </c>
      <c r="M22" s="43">
        <v>1</v>
      </c>
      <c r="N22" s="8">
        <v>83.788659085713903</v>
      </c>
      <c r="O22" s="9">
        <f t="shared" si="0"/>
        <v>83.79</v>
      </c>
      <c r="P22" s="6">
        <f t="shared" si="3"/>
        <v>84.132192587965335</v>
      </c>
      <c r="Q22" s="6">
        <f t="shared" si="4"/>
        <v>85.436241573078803</v>
      </c>
      <c r="R22" s="13">
        <f>Q22*Index!$D$22</f>
        <v>111.56127277627168</v>
      </c>
      <c r="T22" s="8">
        <v>2.7165815572501102</v>
      </c>
      <c r="U22" s="6">
        <f t="shared" si="5"/>
        <v>2.7586885713874869</v>
      </c>
      <c r="V22" s="6">
        <f>U22*Index!$H$27</f>
        <v>3.0450760063173727</v>
      </c>
      <c r="X22" s="8">
        <v>114.606348782589</v>
      </c>
      <c r="Y22" s="41">
        <f t="shared" si="1"/>
        <v>114.61</v>
      </c>
      <c r="Z22" s="27"/>
      <c r="AA22" s="37"/>
    </row>
    <row r="23" spans="1:27">
      <c r="A23" s="2" t="s">
        <v>252</v>
      </c>
      <c r="B23" s="2" t="s">
        <v>0</v>
      </c>
      <c r="C23" s="2">
        <v>5</v>
      </c>
      <c r="D23" s="2" t="s">
        <v>1458</v>
      </c>
      <c r="E23" s="2" t="s">
        <v>54</v>
      </c>
      <c r="F23" s="2" t="s">
        <v>215</v>
      </c>
      <c r="G23" s="29">
        <v>8.4244415052201802</v>
      </c>
      <c r="H23" s="29">
        <v>40.659450185434302</v>
      </c>
      <c r="I23" s="29">
        <f t="shared" si="2"/>
        <v>40.882028769341353</v>
      </c>
      <c r="J23" s="8">
        <v>2.30496843471875</v>
      </c>
      <c r="K23" s="32">
        <v>0</v>
      </c>
      <c r="L23" s="43">
        <v>1.0045346564064199</v>
      </c>
      <c r="M23" s="43">
        <v>1</v>
      </c>
      <c r="N23" s="8">
        <v>113.649857610262</v>
      </c>
      <c r="O23" s="9">
        <f t="shared" si="0"/>
        <v>113.65</v>
      </c>
      <c r="P23" s="6">
        <f t="shared" si="3"/>
        <v>114.11582202646407</v>
      </c>
      <c r="Q23" s="6">
        <f t="shared" si="4"/>
        <v>115.88461726787428</v>
      </c>
      <c r="R23" s="13">
        <f>Q23*Index!$D$22</f>
        <v>151.32027298435011</v>
      </c>
      <c r="T23" s="8">
        <v>3.9808266029576398</v>
      </c>
      <c r="U23" s="6">
        <f t="shared" si="5"/>
        <v>4.0425294153034832</v>
      </c>
      <c r="V23" s="6">
        <f>U23*Index!$H$27</f>
        <v>4.4621960793427276</v>
      </c>
      <c r="X23" s="8">
        <v>155.78246906369299</v>
      </c>
      <c r="Y23" s="41">
        <f t="shared" si="1"/>
        <v>155.78</v>
      </c>
      <c r="Z23" s="27"/>
      <c r="AA23" s="37"/>
    </row>
    <row r="24" spans="1:27">
      <c r="A24" s="2" t="s">
        <v>253</v>
      </c>
      <c r="B24" s="2" t="s">
        <v>0</v>
      </c>
      <c r="C24" s="2">
        <v>5</v>
      </c>
      <c r="D24" s="2" t="s">
        <v>1452</v>
      </c>
      <c r="E24" s="2" t="s">
        <v>54</v>
      </c>
      <c r="F24" s="2" t="s">
        <v>215</v>
      </c>
      <c r="G24" s="29">
        <v>8.4244415052201802</v>
      </c>
      <c r="H24" s="29">
        <v>32.483215478215101</v>
      </c>
      <c r="I24" s="29">
        <f t="shared" si="2"/>
        <v>31.211724578393643</v>
      </c>
      <c r="J24" s="8">
        <v>2.48077722076644</v>
      </c>
      <c r="K24" s="32">
        <v>0</v>
      </c>
      <c r="L24" s="43">
        <v>0.96891802186724296</v>
      </c>
      <c r="M24" s="43">
        <v>1</v>
      </c>
      <c r="N24" s="8">
        <v>98.328497938744505</v>
      </c>
      <c r="O24" s="9">
        <f t="shared" si="0"/>
        <v>98.33</v>
      </c>
      <c r="P24" s="6">
        <f t="shared" si="3"/>
        <v>98.731644780293351</v>
      </c>
      <c r="Q24" s="6">
        <f t="shared" si="4"/>
        <v>100.26198527438791</v>
      </c>
      <c r="R24" s="13">
        <f>Q24*Index!$D$22</f>
        <v>130.92049091039439</v>
      </c>
      <c r="T24" s="8">
        <v>3.38963264243931</v>
      </c>
      <c r="U24" s="6">
        <f t="shared" si="5"/>
        <v>3.4421719483971196</v>
      </c>
      <c r="V24" s="6">
        <f>U24*Index!$H$27</f>
        <v>3.7995137683885121</v>
      </c>
      <c r="X24" s="8">
        <v>132.402743673185</v>
      </c>
      <c r="Y24" s="41">
        <f t="shared" si="1"/>
        <v>132.4</v>
      </c>
      <c r="Z24" s="27"/>
      <c r="AA24" s="37"/>
    </row>
    <row r="25" spans="1:27">
      <c r="A25" s="2" t="s">
        <v>254</v>
      </c>
      <c r="B25" s="2" t="s">
        <v>0</v>
      </c>
      <c r="C25" s="2">
        <v>5</v>
      </c>
      <c r="D25" s="2" t="s">
        <v>221</v>
      </c>
      <c r="E25" s="2" t="s">
        <v>54</v>
      </c>
      <c r="F25" s="2" t="s">
        <v>40</v>
      </c>
      <c r="G25" s="29">
        <v>8.4244415052201802</v>
      </c>
      <c r="H25" s="29">
        <v>29.195033767495399</v>
      </c>
      <c r="I25" s="29">
        <f t="shared" si="2"/>
        <v>30.263713189186305</v>
      </c>
      <c r="J25" s="8">
        <v>2.5715442965362398</v>
      </c>
      <c r="K25" s="32">
        <v>1</v>
      </c>
      <c r="L25" s="43">
        <v>1.02840761105634</v>
      </c>
      <c r="M25" s="43">
        <v>1</v>
      </c>
      <c r="N25" s="8">
        <v>99.488303547912693</v>
      </c>
      <c r="O25" s="9">
        <f t="shared" si="0"/>
        <v>99.49</v>
      </c>
      <c r="P25" s="6">
        <f t="shared" si="3"/>
        <v>99.89620559245914</v>
      </c>
      <c r="Q25" s="6">
        <f t="shared" si="4"/>
        <v>101.44459677914226</v>
      </c>
      <c r="R25" s="13">
        <f>Q25*Index!$D$22</f>
        <v>132.46472602936797</v>
      </c>
      <c r="T25" s="8">
        <v>3.5905845927505098</v>
      </c>
      <c r="U25" s="6">
        <f t="shared" si="5"/>
        <v>3.6462386539381431</v>
      </c>
      <c r="V25" s="6">
        <f>U25*Index!$H$27</f>
        <v>4.0247652285120701</v>
      </c>
      <c r="X25" s="8">
        <v>136.48949125787999</v>
      </c>
      <c r="Y25" s="41">
        <f t="shared" si="1"/>
        <v>136.49</v>
      </c>
      <c r="Z25" s="27"/>
      <c r="AA25" s="37"/>
    </row>
    <row r="26" spans="1:27">
      <c r="A26" s="2" t="s">
        <v>255</v>
      </c>
      <c r="B26" s="2" t="s">
        <v>0</v>
      </c>
      <c r="C26" s="2">
        <v>5</v>
      </c>
      <c r="D26" s="2" t="s">
        <v>60</v>
      </c>
      <c r="E26" s="2" t="s">
        <v>55</v>
      </c>
      <c r="F26" s="2" t="s">
        <v>40</v>
      </c>
      <c r="G26" s="29">
        <v>8.4244415052201802</v>
      </c>
      <c r="H26" s="29">
        <v>10.3763092843939</v>
      </c>
      <c r="I26" s="29">
        <f t="shared" si="2"/>
        <v>10.405840333486754</v>
      </c>
      <c r="J26" s="8">
        <v>1.3558380158188299</v>
      </c>
      <c r="K26" s="32">
        <v>1</v>
      </c>
      <c r="L26" s="43">
        <v>1.00157073775528</v>
      </c>
      <c r="M26" s="43">
        <v>1</v>
      </c>
      <c r="N26" s="8">
        <v>25.530811965501801</v>
      </c>
      <c r="O26" s="9">
        <f t="shared" si="0"/>
        <v>25.53</v>
      </c>
      <c r="P26" s="6">
        <f t="shared" si="3"/>
        <v>25.635488294560357</v>
      </c>
      <c r="Q26" s="6">
        <f t="shared" si="4"/>
        <v>26.032838363126043</v>
      </c>
      <c r="R26" s="13">
        <f>Q26*Index!$D$22</f>
        <v>33.993262441034553</v>
      </c>
      <c r="T26" s="8">
        <v>1.8982768015643301</v>
      </c>
      <c r="U26" s="6">
        <f t="shared" si="5"/>
        <v>1.9277000919885774</v>
      </c>
      <c r="V26" s="6">
        <f>U26*Index!$H$27</f>
        <v>2.1278202107959894</v>
      </c>
      <c r="X26" s="8">
        <v>36.121082651830598</v>
      </c>
      <c r="Y26" s="41">
        <f t="shared" si="1"/>
        <v>36.119999999999997</v>
      </c>
      <c r="Z26" s="27"/>
      <c r="AA26" s="37"/>
    </row>
    <row r="27" spans="1:27">
      <c r="A27" s="2" t="s">
        <v>256</v>
      </c>
      <c r="B27" s="2" t="s">
        <v>0</v>
      </c>
      <c r="C27" s="2">
        <v>5</v>
      </c>
      <c r="D27" s="2" t="s">
        <v>61</v>
      </c>
      <c r="E27" s="2" t="s">
        <v>55</v>
      </c>
      <c r="F27" s="2" t="s">
        <v>40</v>
      </c>
      <c r="G27" s="29">
        <v>8.4244415052201802</v>
      </c>
      <c r="H27" s="29">
        <v>15.3069922101246</v>
      </c>
      <c r="I27" s="29">
        <f t="shared" si="2"/>
        <v>15.754521664109106</v>
      </c>
      <c r="J27" s="8">
        <v>1.6801439959973401</v>
      </c>
      <c r="K27" s="32">
        <v>0</v>
      </c>
      <c r="L27" s="43">
        <v>1.01885808752023</v>
      </c>
      <c r="M27" s="43">
        <v>1</v>
      </c>
      <c r="N27" s="8">
        <v>40.6241397983894</v>
      </c>
      <c r="O27" s="9">
        <f t="shared" si="0"/>
        <v>40.619999999999997</v>
      </c>
      <c r="P27" s="6">
        <f t="shared" si="3"/>
        <v>40.790698771562795</v>
      </c>
      <c r="Q27" s="6">
        <f t="shared" si="4"/>
        <v>41.422954602522019</v>
      </c>
      <c r="R27" s="13">
        <f>Q27*Index!$D$22</f>
        <v>54.089429175770647</v>
      </c>
      <c r="T27" s="8">
        <v>2.3428599936107202</v>
      </c>
      <c r="U27" s="6">
        <f t="shared" si="5"/>
        <v>2.3791743235116867</v>
      </c>
      <c r="V27" s="6">
        <f>U27*Index!$H$27</f>
        <v>2.6261632873362131</v>
      </c>
      <c r="X27" s="8">
        <v>56.715592463106901</v>
      </c>
      <c r="Y27" s="41">
        <f t="shared" si="1"/>
        <v>56.72</v>
      </c>
      <c r="Z27" s="27"/>
      <c r="AA27" s="37"/>
    </row>
    <row r="28" spans="1:27">
      <c r="A28" s="2" t="s">
        <v>257</v>
      </c>
      <c r="B28" s="2" t="s">
        <v>0</v>
      </c>
      <c r="C28" s="2">
        <v>5</v>
      </c>
      <c r="D28" s="2" t="s">
        <v>62</v>
      </c>
      <c r="E28" s="2" t="s">
        <v>55</v>
      </c>
      <c r="F28" s="2" t="s">
        <v>40</v>
      </c>
      <c r="G28" s="29">
        <v>8.4244415052201802</v>
      </c>
      <c r="H28" s="29">
        <v>20.0823768703229</v>
      </c>
      <c r="I28" s="29">
        <f t="shared" si="2"/>
        <v>20.937035617760415</v>
      </c>
      <c r="J28" s="8">
        <v>1.72438944929476</v>
      </c>
      <c r="K28" s="32">
        <v>0</v>
      </c>
      <c r="L28" s="43">
        <v>1.02998085356908</v>
      </c>
      <c r="M28" s="43">
        <v>1</v>
      </c>
      <c r="N28" s="8">
        <v>50.630621366577202</v>
      </c>
      <c r="O28" s="9">
        <f t="shared" si="0"/>
        <v>50.63</v>
      </c>
      <c r="P28" s="6">
        <f t="shared" si="3"/>
        <v>50.838206914180169</v>
      </c>
      <c r="Q28" s="6">
        <f t="shared" si="4"/>
        <v>51.626199121349963</v>
      </c>
      <c r="R28" s="13">
        <f>Q28*Index!$D$22</f>
        <v>67.412662080325759</v>
      </c>
      <c r="T28" s="8">
        <v>2.8507815502250402</v>
      </c>
      <c r="U28" s="6">
        <f t="shared" si="5"/>
        <v>2.8949686642535286</v>
      </c>
      <c r="V28" s="6">
        <f>U28*Index!$H$27</f>
        <v>3.1955037295584821</v>
      </c>
      <c r="X28" s="8">
        <v>70.608165809884298</v>
      </c>
      <c r="Y28" s="41">
        <f t="shared" si="1"/>
        <v>70.61</v>
      </c>
      <c r="Z28" s="27"/>
      <c r="AA28" s="37"/>
    </row>
    <row r="29" spans="1:27">
      <c r="A29" s="2" t="s">
        <v>258</v>
      </c>
      <c r="B29" s="2" t="s">
        <v>0</v>
      </c>
      <c r="C29" s="2">
        <v>5</v>
      </c>
      <c r="D29" s="2" t="s">
        <v>63</v>
      </c>
      <c r="E29" s="2" t="s">
        <v>55</v>
      </c>
      <c r="F29" s="2" t="s">
        <v>40</v>
      </c>
      <c r="G29" s="29">
        <v>8.4244415052201802</v>
      </c>
      <c r="H29" s="29">
        <v>25.6199249121576</v>
      </c>
      <c r="I29" s="29">
        <f t="shared" si="2"/>
        <v>27.357444709304261</v>
      </c>
      <c r="J29" s="8">
        <v>1.71269449571428</v>
      </c>
      <c r="K29" s="32">
        <v>0</v>
      </c>
      <c r="L29" s="43">
        <v>1.05103692563536</v>
      </c>
      <c r="M29" s="43">
        <v>1</v>
      </c>
      <c r="N29" s="8">
        <v>61.283439565890397</v>
      </c>
      <c r="O29" s="9">
        <f t="shared" si="0"/>
        <v>61.28</v>
      </c>
      <c r="P29" s="6">
        <f t="shared" si="3"/>
        <v>61.53470166811055</v>
      </c>
      <c r="Q29" s="6">
        <f t="shared" si="4"/>
        <v>62.488489543966267</v>
      </c>
      <c r="R29" s="13">
        <f>Q29*Index!$D$22</f>
        <v>81.596466546677959</v>
      </c>
      <c r="T29" s="8">
        <v>2.7079426883106401</v>
      </c>
      <c r="U29" s="6">
        <f t="shared" si="5"/>
        <v>2.7499157999794552</v>
      </c>
      <c r="V29" s="6">
        <f>U29*Index!$H$27</f>
        <v>3.035392508150681</v>
      </c>
      <c r="X29" s="8">
        <v>84.631859054828695</v>
      </c>
      <c r="Y29" s="41">
        <f t="shared" si="1"/>
        <v>84.63</v>
      </c>
      <c r="Z29" s="27"/>
      <c r="AA29" s="37"/>
    </row>
    <row r="30" spans="1:27">
      <c r="A30" s="2" t="s">
        <v>259</v>
      </c>
      <c r="B30" s="2" t="s">
        <v>0</v>
      </c>
      <c r="C30" s="2">
        <v>5</v>
      </c>
      <c r="D30" s="2" t="s">
        <v>1457</v>
      </c>
      <c r="E30" s="2" t="s">
        <v>55</v>
      </c>
      <c r="F30" s="2" t="s">
        <v>40</v>
      </c>
      <c r="G30" s="29">
        <v>8.4244415052201802</v>
      </c>
      <c r="H30" s="29">
        <v>30.984102890185302</v>
      </c>
      <c r="I30" s="29">
        <f t="shared" si="2"/>
        <v>31.803281955747117</v>
      </c>
      <c r="J30" s="8">
        <v>1.71060167776137</v>
      </c>
      <c r="K30" s="32">
        <v>0</v>
      </c>
      <c r="L30" s="43">
        <v>1.020786838949</v>
      </c>
      <c r="M30" s="43">
        <v>1</v>
      </c>
      <c r="N30" s="8">
        <v>68.813611244851003</v>
      </c>
      <c r="O30" s="9">
        <f t="shared" si="0"/>
        <v>68.81</v>
      </c>
      <c r="P30" s="6">
        <f t="shared" si="3"/>
        <v>69.095747050954898</v>
      </c>
      <c r="Q30" s="6">
        <f t="shared" si="4"/>
        <v>70.166731130244699</v>
      </c>
      <c r="R30" s="13">
        <f>Q30*Index!$D$22</f>
        <v>91.622591154655055</v>
      </c>
      <c r="T30" s="8">
        <v>3.1603849418444399</v>
      </c>
      <c r="U30" s="6">
        <f t="shared" si="5"/>
        <v>3.2093709084430291</v>
      </c>
      <c r="V30" s="6">
        <f>U30*Index!$H$27</f>
        <v>3.5425449795362813</v>
      </c>
      <c r="X30" s="8">
        <v>95.1651361341914</v>
      </c>
      <c r="Y30" s="41">
        <f t="shared" si="1"/>
        <v>95.17</v>
      </c>
      <c r="Z30" s="27"/>
      <c r="AA30" s="37"/>
    </row>
    <row r="31" spans="1:27">
      <c r="A31" s="2" t="s">
        <v>260</v>
      </c>
      <c r="B31" s="2" t="s">
        <v>0</v>
      </c>
      <c r="C31" s="2">
        <v>5</v>
      </c>
      <c r="D31" s="2" t="s">
        <v>1458</v>
      </c>
      <c r="E31" s="2" t="s">
        <v>55</v>
      </c>
      <c r="F31" s="2" t="s">
        <v>215</v>
      </c>
      <c r="G31" s="29">
        <v>8.4244415052201802</v>
      </c>
      <c r="H31" s="29">
        <v>40.571051052415498</v>
      </c>
      <c r="I31" s="29">
        <f t="shared" si="2"/>
        <v>40.793228776627679</v>
      </c>
      <c r="J31" s="8">
        <v>1.55933154650274</v>
      </c>
      <c r="K31" s="32">
        <v>0</v>
      </c>
      <c r="L31" s="43">
        <v>1.0045346564064199</v>
      </c>
      <c r="M31" s="43">
        <v>1</v>
      </c>
      <c r="N31" s="8">
        <v>76.746665915855402</v>
      </c>
      <c r="O31" s="9">
        <f t="shared" si="0"/>
        <v>76.75</v>
      </c>
      <c r="P31" s="6">
        <f t="shared" si="3"/>
        <v>77.061327246110409</v>
      </c>
      <c r="Q31" s="6">
        <f t="shared" si="4"/>
        <v>78.25577781842513</v>
      </c>
      <c r="R31" s="13">
        <f>Q31*Index!$D$22</f>
        <v>102.18513847022483</v>
      </c>
      <c r="T31" s="8">
        <v>4.5762524214426499</v>
      </c>
      <c r="U31" s="6">
        <f t="shared" si="5"/>
        <v>4.6471843339750114</v>
      </c>
      <c r="V31" s="6">
        <f>U31*Index!$H$27</f>
        <v>5.1296219729521715</v>
      </c>
      <c r="X31" s="8">
        <v>107.31476044317699</v>
      </c>
      <c r="Y31" s="41">
        <f t="shared" si="1"/>
        <v>107.31</v>
      </c>
      <c r="Z31" s="27"/>
      <c r="AA31" s="37"/>
    </row>
    <row r="32" spans="1:27">
      <c r="A32" s="2" t="s">
        <v>261</v>
      </c>
      <c r="B32" s="2" t="s">
        <v>0</v>
      </c>
      <c r="C32" s="2">
        <v>5</v>
      </c>
      <c r="D32" s="2" t="s">
        <v>1452</v>
      </c>
      <c r="E32" s="2" t="s">
        <v>55</v>
      </c>
      <c r="F32" s="2" t="s">
        <v>215</v>
      </c>
      <c r="G32" s="29">
        <v>8.4244415052201802</v>
      </c>
      <c r="H32" s="29">
        <v>33.168955846808899</v>
      </c>
      <c r="I32" s="29">
        <f t="shared" si="2"/>
        <v>31.876150779846057</v>
      </c>
      <c r="J32" s="8">
        <v>1.61943236399325</v>
      </c>
      <c r="K32" s="32">
        <v>0</v>
      </c>
      <c r="L32" s="43">
        <v>0.96891802186724296</v>
      </c>
      <c r="M32" s="43">
        <v>1</v>
      </c>
      <c r="N32" s="8">
        <v>65.264083434532907</v>
      </c>
      <c r="O32" s="9">
        <f t="shared" si="0"/>
        <v>65.260000000000005</v>
      </c>
      <c r="P32" s="6">
        <f t="shared" si="3"/>
        <v>65.531666176614493</v>
      </c>
      <c r="Q32" s="6">
        <f t="shared" si="4"/>
        <v>66.547407002352017</v>
      </c>
      <c r="R32" s="13">
        <f>Q32*Index!$D$22</f>
        <v>86.89653580784767</v>
      </c>
      <c r="T32" s="8">
        <v>3.4415977026066198</v>
      </c>
      <c r="U32" s="6">
        <f t="shared" si="5"/>
        <v>3.4949424669970228</v>
      </c>
      <c r="V32" s="6">
        <f>U32*Index!$H$27</f>
        <v>3.8577625470640515</v>
      </c>
      <c r="X32" s="8">
        <v>89.193272602502901</v>
      </c>
      <c r="Y32" s="41">
        <f t="shared" si="1"/>
        <v>89.19</v>
      </c>
      <c r="Z32" s="27"/>
      <c r="AA32" s="37"/>
    </row>
    <row r="33" spans="1:27">
      <c r="A33" s="2" t="s">
        <v>262</v>
      </c>
      <c r="B33" s="2" t="s">
        <v>0</v>
      </c>
      <c r="C33" s="2">
        <v>5</v>
      </c>
      <c r="D33" s="2" t="s">
        <v>221</v>
      </c>
      <c r="E33" s="2" t="s">
        <v>55</v>
      </c>
      <c r="F33" s="2" t="s">
        <v>40</v>
      </c>
      <c r="G33" s="29">
        <v>8.4244415052201802</v>
      </c>
      <c r="H33" s="29">
        <v>25.412258181725299</v>
      </c>
      <c r="I33" s="29">
        <f t="shared" si="2"/>
        <v>26.37347798586223</v>
      </c>
      <c r="J33" s="8">
        <v>1.98571818047772</v>
      </c>
      <c r="K33" s="32">
        <v>1</v>
      </c>
      <c r="L33" s="43">
        <v>1.02840761105634</v>
      </c>
      <c r="M33" s="43">
        <v>1</v>
      </c>
      <c r="N33" s="8">
        <v>69.098861376242496</v>
      </c>
      <c r="O33" s="9">
        <f t="shared" si="0"/>
        <v>69.099999999999994</v>
      </c>
      <c r="P33" s="6">
        <f t="shared" si="3"/>
        <v>69.382166707885091</v>
      </c>
      <c r="Q33" s="6">
        <f t="shared" si="4"/>
        <v>70.457590291857315</v>
      </c>
      <c r="R33" s="13">
        <f>Q33*Index!$D$22</f>
        <v>92.002390378856504</v>
      </c>
      <c r="T33" s="8">
        <v>3.13013604770472</v>
      </c>
      <c r="U33" s="6">
        <f t="shared" si="5"/>
        <v>3.1786531564441431</v>
      </c>
      <c r="V33" s="6">
        <f>U33*Index!$H$27</f>
        <v>3.5086383289088894</v>
      </c>
      <c r="X33" s="8">
        <v>95.511028707765405</v>
      </c>
      <c r="Y33" s="41">
        <f t="shared" si="1"/>
        <v>95.51</v>
      </c>
      <c r="Z33" s="27"/>
      <c r="AA33" s="37"/>
    </row>
    <row r="34" spans="1:27">
      <c r="A34" s="2" t="s">
        <v>263</v>
      </c>
      <c r="B34" s="2" t="s">
        <v>0</v>
      </c>
      <c r="C34" s="2">
        <v>5</v>
      </c>
      <c r="D34" s="2" t="s">
        <v>60</v>
      </c>
      <c r="E34" s="2" t="s">
        <v>56</v>
      </c>
      <c r="F34" s="2" t="s">
        <v>40</v>
      </c>
      <c r="G34" s="29">
        <v>8.4244415052201802</v>
      </c>
      <c r="H34" s="29">
        <v>11.129873021592701</v>
      </c>
      <c r="I34" s="29">
        <f t="shared" si="2"/>
        <v>11.160587721698587</v>
      </c>
      <c r="J34" s="8">
        <v>1.3839569813957</v>
      </c>
      <c r="K34" s="32">
        <v>1</v>
      </c>
      <c r="L34" s="43">
        <v>1.00157073775528</v>
      </c>
      <c r="M34" s="43">
        <v>1</v>
      </c>
      <c r="N34" s="8">
        <v>27.104837929433199</v>
      </c>
      <c r="O34" s="9">
        <f t="shared" si="0"/>
        <v>27.1</v>
      </c>
      <c r="P34" s="6">
        <f t="shared" si="3"/>
        <v>27.215967764943876</v>
      </c>
      <c r="Q34" s="6">
        <f t="shared" si="4"/>
        <v>27.637815265300507</v>
      </c>
      <c r="R34" s="13">
        <f>Q34*Index!$D$22</f>
        <v>36.089015515916081</v>
      </c>
      <c r="T34" s="8">
        <v>1.9403585157036101</v>
      </c>
      <c r="U34" s="6">
        <f t="shared" si="5"/>
        <v>1.9704340726970162</v>
      </c>
      <c r="V34" s="6">
        <f>U34*Index!$H$27</f>
        <v>2.1749905295696843</v>
      </c>
      <c r="X34" s="8">
        <v>38.2640060454858</v>
      </c>
      <c r="Y34" s="41">
        <f t="shared" si="1"/>
        <v>38.26</v>
      </c>
      <c r="Z34" s="27"/>
      <c r="AA34" s="37"/>
    </row>
    <row r="35" spans="1:27">
      <c r="A35" s="2" t="s">
        <v>264</v>
      </c>
      <c r="B35" s="2" t="s">
        <v>0</v>
      </c>
      <c r="C35" s="2">
        <v>5</v>
      </c>
      <c r="D35" s="2" t="s">
        <v>61</v>
      </c>
      <c r="E35" s="2" t="s">
        <v>56</v>
      </c>
      <c r="F35" s="2" t="s">
        <v>40</v>
      </c>
      <c r="G35" s="29">
        <v>8.4244415052201802</v>
      </c>
      <c r="H35" s="29">
        <v>16.4041060880289</v>
      </c>
      <c r="I35" s="29">
        <f t="shared" si="2"/>
        <v>16.872325011542586</v>
      </c>
      <c r="J35" s="8">
        <v>1.6848644453177899</v>
      </c>
      <c r="K35" s="32">
        <v>0</v>
      </c>
      <c r="L35" s="43">
        <v>1.01885808752023</v>
      </c>
      <c r="M35" s="43">
        <v>1</v>
      </c>
      <c r="N35" s="8">
        <v>42.621622485598998</v>
      </c>
      <c r="O35" s="9">
        <f t="shared" si="0"/>
        <v>42.62</v>
      </c>
      <c r="P35" s="6">
        <f t="shared" si="3"/>
        <v>42.796371137789954</v>
      </c>
      <c r="Q35" s="6">
        <f t="shared" si="4"/>
        <v>43.459714890425701</v>
      </c>
      <c r="R35" s="13">
        <f>Q35*Index!$D$22</f>
        <v>56.748998064511404</v>
      </c>
      <c r="T35" s="8">
        <v>2.56951929453064</v>
      </c>
      <c r="U35" s="6">
        <f t="shared" si="5"/>
        <v>2.6093468435958651</v>
      </c>
      <c r="V35" s="6">
        <f>U35*Index!$H$27</f>
        <v>2.8802306820727712</v>
      </c>
      <c r="X35" s="8">
        <v>59.629228746584197</v>
      </c>
      <c r="Y35" s="41">
        <f t="shared" si="1"/>
        <v>59.63</v>
      </c>
      <c r="Z35" s="27"/>
      <c r="AA35" s="37"/>
    </row>
    <row r="36" spans="1:27">
      <c r="A36" s="2" t="s">
        <v>265</v>
      </c>
      <c r="B36" s="2" t="s">
        <v>0</v>
      </c>
      <c r="C36" s="2">
        <v>5</v>
      </c>
      <c r="D36" s="2" t="s">
        <v>62</v>
      </c>
      <c r="E36" s="2" t="s">
        <v>56</v>
      </c>
      <c r="F36" s="2" t="s">
        <v>40</v>
      </c>
      <c r="G36" s="29">
        <v>8.4244415052201802</v>
      </c>
      <c r="H36" s="29">
        <v>21.501488907087499</v>
      </c>
      <c r="I36" s="29">
        <f t="shared" si="2"/>
        <v>22.398693844697373</v>
      </c>
      <c r="J36" s="8">
        <v>1.7711069120670599</v>
      </c>
      <c r="K36" s="32">
        <v>0</v>
      </c>
      <c r="L36" s="43">
        <v>1.02998085356908</v>
      </c>
      <c r="M36" s="43">
        <v>1</v>
      </c>
      <c r="N36" s="8">
        <v>54.591068069817503</v>
      </c>
      <c r="O36" s="9">
        <f t="shared" si="0"/>
        <v>54.59</v>
      </c>
      <c r="P36" s="6">
        <f t="shared" si="3"/>
        <v>54.814891448903751</v>
      </c>
      <c r="Q36" s="6">
        <f t="shared" si="4"/>
        <v>55.664522266361764</v>
      </c>
      <c r="R36" s="13">
        <f>Q36*Index!$D$22</f>
        <v>72.685839617683087</v>
      </c>
      <c r="T36" s="8">
        <v>3.4049877568097902</v>
      </c>
      <c r="U36" s="6">
        <f t="shared" si="5"/>
        <v>3.4577650670403419</v>
      </c>
      <c r="V36" s="6">
        <f>U36*Index!$H$27</f>
        <v>3.8167256537519458</v>
      </c>
      <c r="X36" s="8">
        <v>76.502565271435103</v>
      </c>
      <c r="Y36" s="41">
        <f t="shared" si="1"/>
        <v>76.5</v>
      </c>
      <c r="Z36" s="27"/>
      <c r="AA36" s="37"/>
    </row>
    <row r="37" spans="1:27">
      <c r="A37" s="2" t="s">
        <v>266</v>
      </c>
      <c r="B37" s="2" t="s">
        <v>0</v>
      </c>
      <c r="C37" s="2">
        <v>5</v>
      </c>
      <c r="D37" s="2" t="s">
        <v>63</v>
      </c>
      <c r="E37" s="2" t="s">
        <v>56</v>
      </c>
      <c r="F37" s="2" t="s">
        <v>40</v>
      </c>
      <c r="G37" s="29">
        <v>8.4244415052201802</v>
      </c>
      <c r="H37" s="29">
        <v>27.412303628964999</v>
      </c>
      <c r="I37" s="29">
        <f t="shared" si="2"/>
        <v>29.241300925391755</v>
      </c>
      <c r="J37" s="8">
        <v>1.71542144161225</v>
      </c>
      <c r="K37" s="32">
        <v>0</v>
      </c>
      <c r="L37" s="43">
        <v>1.05103692563536</v>
      </c>
      <c r="M37" s="43">
        <v>1</v>
      </c>
      <c r="N37" s="8">
        <v>64.6126221797157</v>
      </c>
      <c r="O37" s="9">
        <f t="shared" si="0"/>
        <v>64.61</v>
      </c>
      <c r="P37" s="6">
        <f t="shared" si="3"/>
        <v>64.877533930652532</v>
      </c>
      <c r="Q37" s="6">
        <f t="shared" si="4"/>
        <v>65.883135706577647</v>
      </c>
      <c r="R37" s="13">
        <f>Q37*Index!$D$22</f>
        <v>86.029141013076128</v>
      </c>
      <c r="T37" s="8">
        <v>2.5520899840147302</v>
      </c>
      <c r="U37" s="6">
        <f t="shared" si="5"/>
        <v>2.5916473787669587</v>
      </c>
      <c r="V37" s="6">
        <f>U37*Index!$H$27</f>
        <v>2.8606937846374603</v>
      </c>
      <c r="X37" s="8">
        <v>88.889834797713604</v>
      </c>
      <c r="Y37" s="41">
        <f t="shared" si="1"/>
        <v>88.89</v>
      </c>
      <c r="Z37" s="27"/>
      <c r="AA37" s="37"/>
    </row>
    <row r="38" spans="1:27">
      <c r="A38" s="2" t="s">
        <v>267</v>
      </c>
      <c r="B38" s="2" t="s">
        <v>0</v>
      </c>
      <c r="C38" s="2">
        <v>5</v>
      </c>
      <c r="D38" s="2" t="s">
        <v>1457</v>
      </c>
      <c r="E38" s="2" t="s">
        <v>56</v>
      </c>
      <c r="F38" s="2" t="s">
        <v>40</v>
      </c>
      <c r="G38" s="29">
        <v>8.4244415052201802</v>
      </c>
      <c r="H38" s="29">
        <v>33.125202434008102</v>
      </c>
      <c r="I38" s="29">
        <f t="shared" si="2"/>
        <v>33.988888190961134</v>
      </c>
      <c r="J38" s="8">
        <v>1.73555076523386</v>
      </c>
      <c r="K38" s="32">
        <v>0</v>
      </c>
      <c r="L38" s="43">
        <v>1.020786838949</v>
      </c>
      <c r="M38" s="43">
        <v>1</v>
      </c>
      <c r="N38" s="8">
        <v>73.610486810323593</v>
      </c>
      <c r="O38" s="9">
        <f t="shared" si="0"/>
        <v>73.61</v>
      </c>
      <c r="P38" s="6">
        <f t="shared" si="3"/>
        <v>73.912289806245923</v>
      </c>
      <c r="Q38" s="6">
        <f t="shared" si="4"/>
        <v>75.057930298242738</v>
      </c>
      <c r="R38" s="13">
        <f>Q38*Index!$D$22</f>
        <v>98.009440511989666</v>
      </c>
      <c r="T38" s="8">
        <v>3.6376625458702199</v>
      </c>
      <c r="U38" s="6">
        <f t="shared" si="5"/>
        <v>3.6940463153312084</v>
      </c>
      <c r="V38" s="6">
        <f>U38*Index!$H$27</f>
        <v>4.0775359414283709</v>
      </c>
      <c r="X38" s="8">
        <v>102.086976453418</v>
      </c>
      <c r="Y38" s="41">
        <f t="shared" si="1"/>
        <v>102.09</v>
      </c>
      <c r="Z38" s="27"/>
      <c r="AA38" s="37"/>
    </row>
    <row r="39" spans="1:27">
      <c r="A39" s="2" t="s">
        <v>268</v>
      </c>
      <c r="B39" s="2" t="s">
        <v>0</v>
      </c>
      <c r="C39" s="2">
        <v>5</v>
      </c>
      <c r="D39" s="2" t="s">
        <v>1458</v>
      </c>
      <c r="E39" s="2" t="s">
        <v>56</v>
      </c>
      <c r="F39" s="2" t="s">
        <v>215</v>
      </c>
      <c r="G39" s="29">
        <v>8.4244415052201802</v>
      </c>
      <c r="H39" s="29">
        <v>43.479479588066603</v>
      </c>
      <c r="I39" s="29">
        <f t="shared" si="2"/>
        <v>43.714846036370588</v>
      </c>
      <c r="J39" s="8">
        <v>2.1204336079483501</v>
      </c>
      <c r="K39" s="32">
        <v>0</v>
      </c>
      <c r="L39" s="43">
        <v>1.0045346564064199</v>
      </c>
      <c r="M39" s="43">
        <v>1</v>
      </c>
      <c r="N39" s="8">
        <v>110.557897597672</v>
      </c>
      <c r="O39" s="9">
        <f t="shared" si="0"/>
        <v>110.56</v>
      </c>
      <c r="P39" s="6">
        <f t="shared" si="3"/>
        <v>111.01118497782245</v>
      </c>
      <c r="Q39" s="6">
        <f t="shared" si="4"/>
        <v>112.7318583449787</v>
      </c>
      <c r="R39" s="13">
        <f>Q39*Index!$D$22</f>
        <v>147.20345099266493</v>
      </c>
      <c r="T39" s="8">
        <v>5.2583098336835601</v>
      </c>
      <c r="U39" s="6">
        <f t="shared" si="5"/>
        <v>5.3398136361056556</v>
      </c>
      <c r="V39" s="6">
        <f>U39*Index!$H$27</f>
        <v>5.8941551250685746</v>
      </c>
      <c r="X39" s="8">
        <v>153.09760611773399</v>
      </c>
      <c r="Y39" s="41">
        <f t="shared" si="1"/>
        <v>153.1</v>
      </c>
      <c r="Z39" s="27"/>
      <c r="AA39" s="37"/>
    </row>
    <row r="40" spans="1:27">
      <c r="A40" s="2" t="s">
        <v>269</v>
      </c>
      <c r="B40" s="2" t="s">
        <v>0</v>
      </c>
      <c r="C40" s="2">
        <v>5</v>
      </c>
      <c r="D40" s="2" t="s">
        <v>1452</v>
      </c>
      <c r="E40" s="2" t="s">
        <v>56</v>
      </c>
      <c r="F40" s="2" t="s">
        <v>215</v>
      </c>
      <c r="G40" s="29">
        <v>8.4244415052201802</v>
      </c>
      <c r="H40" s="29">
        <v>35.535680002383998</v>
      </c>
      <c r="I40" s="29">
        <f t="shared" si="2"/>
        <v>34.169312466971306</v>
      </c>
      <c r="J40" s="8">
        <v>2.1009064658950698</v>
      </c>
      <c r="K40" s="32">
        <v>0</v>
      </c>
      <c r="L40" s="43">
        <v>0.96891802186724296</v>
      </c>
      <c r="M40" s="43">
        <v>1</v>
      </c>
      <c r="N40" s="8">
        <v>89.485493126921</v>
      </c>
      <c r="O40" s="9">
        <f t="shared" si="0"/>
        <v>89.49</v>
      </c>
      <c r="P40" s="6">
        <f t="shared" si="3"/>
        <v>89.85238364874138</v>
      </c>
      <c r="Q40" s="6">
        <f t="shared" si="4"/>
        <v>91.245095595296874</v>
      </c>
      <c r="R40" s="13">
        <f>Q40*Index!$D$22</f>
        <v>119.14638111154299</v>
      </c>
      <c r="T40" s="8">
        <v>4.4467373160583996</v>
      </c>
      <c r="U40" s="6">
        <f t="shared" si="5"/>
        <v>4.5156617444573053</v>
      </c>
      <c r="V40" s="6">
        <f>U40*Index!$H$27</f>
        <v>4.9844456432341468</v>
      </c>
      <c r="X40" s="8">
        <v>121.995705655893</v>
      </c>
      <c r="Y40" s="41">
        <f t="shared" si="1"/>
        <v>122</v>
      </c>
      <c r="Z40" s="27"/>
      <c r="AA40" s="37"/>
    </row>
    <row r="41" spans="1:27">
      <c r="A41" s="2" t="s">
        <v>270</v>
      </c>
      <c r="B41" s="2" t="s">
        <v>0</v>
      </c>
      <c r="C41" s="2">
        <v>5</v>
      </c>
      <c r="D41" s="2" t="s">
        <v>221</v>
      </c>
      <c r="E41" s="2" t="s">
        <v>56</v>
      </c>
      <c r="F41" s="2" t="s">
        <v>40</v>
      </c>
      <c r="G41" s="29">
        <v>8.4244415052201802</v>
      </c>
      <c r="H41" s="29">
        <v>27.280482760026398</v>
      </c>
      <c r="I41" s="29">
        <f t="shared" si="2"/>
        <v>28.294774361349596</v>
      </c>
      <c r="J41" s="8">
        <v>2.0138371460546001</v>
      </c>
      <c r="K41" s="32">
        <v>1</v>
      </c>
      <c r="L41" s="43">
        <v>1.02840761105634</v>
      </c>
      <c r="M41" s="43">
        <v>1</v>
      </c>
      <c r="N41" s="8">
        <v>73.946520886095598</v>
      </c>
      <c r="O41" s="9">
        <f t="shared" si="0"/>
        <v>73.95</v>
      </c>
      <c r="P41" s="6">
        <f t="shared" si="3"/>
        <v>74.24970162172859</v>
      </c>
      <c r="Q41" s="6">
        <f t="shared" si="4"/>
        <v>75.400571996865395</v>
      </c>
      <c r="R41" s="13">
        <f>Q41*Index!$D$22</f>
        <v>98.456856541776858</v>
      </c>
      <c r="T41" s="8">
        <v>3.1789828503784299</v>
      </c>
      <c r="U41" s="6">
        <f t="shared" si="5"/>
        <v>3.2282570845592957</v>
      </c>
      <c r="V41" s="6">
        <f>U41*Index!$H$27</f>
        <v>3.5633917841880307</v>
      </c>
      <c r="X41" s="8">
        <v>102.020248325965</v>
      </c>
      <c r="Y41" s="41">
        <f t="shared" si="1"/>
        <v>102.02</v>
      </c>
      <c r="Z41" s="27"/>
      <c r="AA41" s="37"/>
    </row>
    <row r="42" spans="1:27">
      <c r="A42" s="2" t="s">
        <v>271</v>
      </c>
      <c r="B42" s="2" t="s">
        <v>0</v>
      </c>
      <c r="C42" s="2">
        <v>5</v>
      </c>
      <c r="D42" s="2" t="s">
        <v>60</v>
      </c>
      <c r="E42" s="2" t="s">
        <v>57</v>
      </c>
      <c r="F42" s="2" t="s">
        <v>40</v>
      </c>
      <c r="G42" s="29">
        <v>8.4244415052201802</v>
      </c>
      <c r="H42" s="29">
        <v>10.7436584263298</v>
      </c>
      <c r="I42" s="29">
        <f t="shared" si="2"/>
        <v>10.773766484589267</v>
      </c>
      <c r="J42" s="8">
        <v>1.4806143990151699</v>
      </c>
      <c r="K42" s="32">
        <v>0</v>
      </c>
      <c r="L42" s="43">
        <v>1.00157073775528</v>
      </c>
      <c r="M42" s="43">
        <v>1</v>
      </c>
      <c r="N42" s="8">
        <v>28.425143185</v>
      </c>
      <c r="O42" s="9">
        <f t="shared" si="0"/>
        <v>28.43</v>
      </c>
      <c r="P42" s="6">
        <f t="shared" si="3"/>
        <v>28.541686272058499</v>
      </c>
      <c r="Q42" s="6">
        <f t="shared" si="4"/>
        <v>28.984082409275409</v>
      </c>
      <c r="R42" s="13">
        <f>Q42*Index!$D$22</f>
        <v>37.846949541492904</v>
      </c>
      <c r="T42" s="8">
        <v>1.90458924831493</v>
      </c>
      <c r="U42" s="6">
        <f t="shared" si="5"/>
        <v>1.9341103816638117</v>
      </c>
      <c r="V42" s="6">
        <f>U42*Index!$H$27</f>
        <v>2.1348959711721536</v>
      </c>
      <c r="X42" s="8">
        <v>39.981845512665103</v>
      </c>
      <c r="Y42" s="41">
        <f t="shared" si="1"/>
        <v>39.979999999999997</v>
      </c>
      <c r="Z42" s="27"/>
      <c r="AA42" s="37"/>
    </row>
    <row r="43" spans="1:27">
      <c r="A43" s="2" t="s">
        <v>272</v>
      </c>
      <c r="B43" s="2" t="s">
        <v>0</v>
      </c>
      <c r="C43" s="2">
        <v>5</v>
      </c>
      <c r="D43" s="2" t="s">
        <v>61</v>
      </c>
      <c r="E43" s="2" t="s">
        <v>57</v>
      </c>
      <c r="F43" s="2" t="s">
        <v>40</v>
      </c>
      <c r="G43" s="29">
        <v>8.4244415052201802</v>
      </c>
      <c r="H43" s="29">
        <v>15.096410703343199</v>
      </c>
      <c r="I43" s="29">
        <f t="shared" si="2"/>
        <v>15.539968992842681</v>
      </c>
      <c r="J43" s="8">
        <v>1.77113105796268</v>
      </c>
      <c r="K43" s="32">
        <v>0</v>
      </c>
      <c r="L43" s="43">
        <v>1.01885808752023</v>
      </c>
      <c r="M43" s="43">
        <v>1</v>
      </c>
      <c r="N43" s="8">
        <v>42.4441117188858</v>
      </c>
      <c r="O43" s="9">
        <f t="shared" si="0"/>
        <v>42.44</v>
      </c>
      <c r="P43" s="6">
        <f t="shared" si="3"/>
        <v>42.618132576933235</v>
      </c>
      <c r="Q43" s="6">
        <f t="shared" si="4"/>
        <v>43.278713631875704</v>
      </c>
      <c r="R43" s="13">
        <f>Q43*Index!$D$22</f>
        <v>56.512649526629239</v>
      </c>
      <c r="T43" s="8">
        <v>2.2800201214869902</v>
      </c>
      <c r="U43" s="6">
        <f t="shared" si="5"/>
        <v>2.3153604333700386</v>
      </c>
      <c r="V43" s="6">
        <f>U43*Index!$H$27</f>
        <v>2.5557246927969346</v>
      </c>
      <c r="X43" s="8">
        <v>59.068374219426197</v>
      </c>
      <c r="Y43" s="41">
        <f t="shared" si="1"/>
        <v>59.07</v>
      </c>
      <c r="Z43" s="27"/>
      <c r="AA43" s="37"/>
    </row>
    <row r="44" spans="1:27">
      <c r="A44" s="2" t="s">
        <v>273</v>
      </c>
      <c r="B44" s="2" t="s">
        <v>0</v>
      </c>
      <c r="C44" s="2">
        <v>5</v>
      </c>
      <c r="D44" s="2" t="s">
        <v>62</v>
      </c>
      <c r="E44" s="2" t="s">
        <v>57</v>
      </c>
      <c r="F44" s="2" t="s">
        <v>40</v>
      </c>
      <c r="G44" s="29">
        <v>8.4244415052201802</v>
      </c>
      <c r="H44" s="29">
        <v>18.8526519321011</v>
      </c>
      <c r="I44" s="29">
        <f t="shared" si="2"/>
        <v>19.670442476235543</v>
      </c>
      <c r="J44" s="8">
        <v>1.83905977708438</v>
      </c>
      <c r="K44" s="32">
        <v>0</v>
      </c>
      <c r="L44" s="43">
        <v>1.02998085356908</v>
      </c>
      <c r="M44" s="43">
        <v>1</v>
      </c>
      <c r="N44" s="8">
        <v>51.6681710721477</v>
      </c>
      <c r="O44" s="9">
        <f t="shared" si="0"/>
        <v>51.67</v>
      </c>
      <c r="P44" s="6">
        <f t="shared" si="3"/>
        <v>51.880010573543508</v>
      </c>
      <c r="Q44" s="6">
        <f t="shared" si="4"/>
        <v>52.684150737433434</v>
      </c>
      <c r="R44" s="13">
        <f>Q44*Index!$D$22</f>
        <v>68.794118317782434</v>
      </c>
      <c r="T44" s="8">
        <v>2.4781972549879798</v>
      </c>
      <c r="U44" s="6">
        <f t="shared" si="5"/>
        <v>2.5166093124402935</v>
      </c>
      <c r="V44" s="6">
        <f>U44*Index!$H$27</f>
        <v>2.7778657997385134</v>
      </c>
      <c r="X44" s="8">
        <v>71.571984117520998</v>
      </c>
      <c r="Y44" s="41">
        <f t="shared" si="1"/>
        <v>71.569999999999993</v>
      </c>
      <c r="Z44" s="27"/>
      <c r="AA44" s="37"/>
    </row>
    <row r="45" spans="1:27">
      <c r="A45" s="2" t="s">
        <v>274</v>
      </c>
      <c r="B45" s="2" t="s">
        <v>0</v>
      </c>
      <c r="C45" s="2">
        <v>5</v>
      </c>
      <c r="D45" s="2" t="s">
        <v>63</v>
      </c>
      <c r="E45" s="2" t="s">
        <v>57</v>
      </c>
      <c r="F45" s="2" t="s">
        <v>40</v>
      </c>
      <c r="G45" s="29">
        <v>8.4244415052201802</v>
      </c>
      <c r="H45" s="29">
        <v>23.2684814057368</v>
      </c>
      <c r="I45" s="29">
        <f t="shared" si="2"/>
        <v>24.885990755510505</v>
      </c>
      <c r="J45" s="8">
        <v>1.8331821552116001</v>
      </c>
      <c r="K45" s="32">
        <v>0</v>
      </c>
      <c r="L45" s="43">
        <v>1.05103692563536</v>
      </c>
      <c r="M45" s="43">
        <v>1</v>
      </c>
      <c r="N45" s="8">
        <v>61.064090002755997</v>
      </c>
      <c r="O45" s="9">
        <f t="shared" si="0"/>
        <v>61.06</v>
      </c>
      <c r="P45" s="6">
        <f t="shared" si="3"/>
        <v>61.314452771767293</v>
      </c>
      <c r="Q45" s="6">
        <f t="shared" si="4"/>
        <v>62.264826789729689</v>
      </c>
      <c r="R45" s="13">
        <f>Q45*Index!$D$22</f>
        <v>81.304411312554208</v>
      </c>
      <c r="T45" s="8">
        <v>2.45325282408117</v>
      </c>
      <c r="U45" s="6">
        <f t="shared" si="5"/>
        <v>2.4912782428544284</v>
      </c>
      <c r="V45" s="6">
        <f>U45*Index!$H$27</f>
        <v>2.7499050385963169</v>
      </c>
      <c r="X45" s="8">
        <v>84.054316351150504</v>
      </c>
      <c r="Y45" s="41">
        <f t="shared" si="1"/>
        <v>84.05</v>
      </c>
      <c r="Z45" s="27"/>
      <c r="AA45" s="37"/>
    </row>
    <row r="46" spans="1:27">
      <c r="A46" s="2" t="s">
        <v>275</v>
      </c>
      <c r="B46" s="2" t="s">
        <v>0</v>
      </c>
      <c r="C46" s="2">
        <v>5</v>
      </c>
      <c r="D46" s="2" t="s">
        <v>1457</v>
      </c>
      <c r="E46" s="2" t="s">
        <v>57</v>
      </c>
      <c r="F46" s="2" t="s">
        <v>40</v>
      </c>
      <c r="G46" s="29">
        <v>8.4244415052201802</v>
      </c>
      <c r="H46" s="29">
        <v>27.066671544204901</v>
      </c>
      <c r="I46" s="29">
        <f t="shared" si="2"/>
        <v>27.804419595284052</v>
      </c>
      <c r="J46" s="8">
        <v>1.84935380959359</v>
      </c>
      <c r="K46" s="32">
        <v>0</v>
      </c>
      <c r="L46" s="43">
        <v>1.020786838949</v>
      </c>
      <c r="M46" s="43">
        <v>1</v>
      </c>
      <c r="N46" s="8">
        <v>66.999982293454707</v>
      </c>
      <c r="O46" s="9">
        <f t="shared" si="0"/>
        <v>67</v>
      </c>
      <c r="P46" s="6">
        <f t="shared" si="3"/>
        <v>67.274682220857869</v>
      </c>
      <c r="Q46" s="6">
        <f t="shared" si="4"/>
        <v>68.317439795281174</v>
      </c>
      <c r="R46" s="13">
        <f>Q46*Index!$D$22</f>
        <v>89.207816215308128</v>
      </c>
      <c r="T46" s="8">
        <v>2.78504377827521</v>
      </c>
      <c r="U46" s="6">
        <f t="shared" si="5"/>
        <v>2.828211956838476</v>
      </c>
      <c r="V46" s="6">
        <f>U46*Index!$H$27</f>
        <v>3.1218168153780654</v>
      </c>
      <c r="X46" s="8">
        <v>92.329633030686196</v>
      </c>
      <c r="Y46" s="41">
        <f t="shared" si="1"/>
        <v>92.33</v>
      </c>
      <c r="Z46" s="27"/>
      <c r="AA46" s="37"/>
    </row>
    <row r="47" spans="1:27">
      <c r="A47" s="2" t="s">
        <v>276</v>
      </c>
      <c r="B47" s="2" t="s">
        <v>0</v>
      </c>
      <c r="C47" s="2">
        <v>5</v>
      </c>
      <c r="D47" s="2" t="s">
        <v>1458</v>
      </c>
      <c r="E47" s="2" t="s">
        <v>57</v>
      </c>
      <c r="F47" s="2" t="s">
        <v>215</v>
      </c>
      <c r="G47" s="29">
        <v>8.4244415052201802</v>
      </c>
      <c r="H47" s="29">
        <v>40.039463592675098</v>
      </c>
      <c r="I47" s="29">
        <f t="shared" si="2"/>
        <v>40.259230750407397</v>
      </c>
      <c r="J47" s="8">
        <v>1.8593992693886501</v>
      </c>
      <c r="K47" s="32">
        <v>0</v>
      </c>
      <c r="L47" s="43">
        <v>1.0045346564064199</v>
      </c>
      <c r="M47" s="43">
        <v>1</v>
      </c>
      <c r="N47" s="8">
        <v>90.522384623270298</v>
      </c>
      <c r="O47" s="9">
        <f t="shared" si="0"/>
        <v>90.52</v>
      </c>
      <c r="P47" s="6">
        <f t="shared" si="3"/>
        <v>90.89352640022571</v>
      </c>
      <c r="Q47" s="6">
        <f t="shared" si="4"/>
        <v>92.302376059429221</v>
      </c>
      <c r="R47" s="13">
        <f>Q47*Index!$D$22</f>
        <v>120.52696096955559</v>
      </c>
      <c r="T47" s="8">
        <v>3.8496015928122902</v>
      </c>
      <c r="U47" s="6">
        <f t="shared" si="5"/>
        <v>3.9092704175008808</v>
      </c>
      <c r="V47" s="6">
        <f>U47*Index!$H$27</f>
        <v>4.3151030797764465</v>
      </c>
      <c r="X47" s="8">
        <v>124.842064049332</v>
      </c>
      <c r="Y47" s="41">
        <f t="shared" si="1"/>
        <v>124.84</v>
      </c>
      <c r="Z47" s="27"/>
      <c r="AA47" s="37"/>
    </row>
    <row r="48" spans="1:27">
      <c r="A48" s="2" t="s">
        <v>277</v>
      </c>
      <c r="B48" s="2" t="s">
        <v>0</v>
      </c>
      <c r="C48" s="2">
        <v>5</v>
      </c>
      <c r="D48" s="2" t="s">
        <v>1452</v>
      </c>
      <c r="E48" s="2" t="s">
        <v>57</v>
      </c>
      <c r="F48" s="2" t="s">
        <v>215</v>
      </c>
      <c r="G48" s="29">
        <v>8.4244415052201802</v>
      </c>
      <c r="H48" s="29">
        <v>32.1961132516928</v>
      </c>
      <c r="I48" s="29">
        <f t="shared" si="2"/>
        <v>30.933546056997969</v>
      </c>
      <c r="J48" s="8">
        <v>1.7605048634053</v>
      </c>
      <c r="K48" s="32">
        <v>0</v>
      </c>
      <c r="L48" s="43">
        <v>0.96891802186724296</v>
      </c>
      <c r="M48" s="43">
        <v>1</v>
      </c>
      <c r="N48" s="8">
        <v>69.289928517130505</v>
      </c>
      <c r="O48" s="9">
        <f t="shared" si="0"/>
        <v>69.290000000000006</v>
      </c>
      <c r="P48" s="6">
        <f t="shared" si="3"/>
        <v>69.574017224050735</v>
      </c>
      <c r="Q48" s="6">
        <f t="shared" si="4"/>
        <v>70.652414491023521</v>
      </c>
      <c r="R48" s="13">
        <f>Q48*Index!$D$22</f>
        <v>92.256788690701825</v>
      </c>
      <c r="T48" s="8">
        <v>3.5386499973993701</v>
      </c>
      <c r="U48" s="6">
        <f t="shared" si="5"/>
        <v>3.5934990723590605</v>
      </c>
      <c r="V48" s="6">
        <f>U48*Index!$H$27</f>
        <v>3.9665505985189098</v>
      </c>
      <c r="X48" s="8">
        <v>94.568242909919405</v>
      </c>
      <c r="Y48" s="41">
        <f t="shared" si="1"/>
        <v>94.57</v>
      </c>
      <c r="Z48" s="27"/>
      <c r="AA48" s="37"/>
    </row>
    <row r="49" spans="1:27">
      <c r="A49" s="2" t="s">
        <v>278</v>
      </c>
      <c r="B49" s="2" t="s">
        <v>0</v>
      </c>
      <c r="C49" s="2">
        <v>5</v>
      </c>
      <c r="D49" s="2" t="s">
        <v>221</v>
      </c>
      <c r="E49" s="2" t="s">
        <v>57</v>
      </c>
      <c r="F49" s="2" t="s">
        <v>40</v>
      </c>
      <c r="G49" s="29">
        <v>8.4244415052201802</v>
      </c>
      <c r="H49" s="29">
        <v>27.604101311365099</v>
      </c>
      <c r="I49" s="29">
        <f t="shared" si="2"/>
        <v>28.627586142625347</v>
      </c>
      <c r="J49" s="8">
        <v>2.0689395135466002</v>
      </c>
      <c r="K49" s="32">
        <v>1</v>
      </c>
      <c r="L49" s="43">
        <v>1.02840761105634</v>
      </c>
      <c r="M49" s="43">
        <v>1</v>
      </c>
      <c r="N49" s="8">
        <v>76.658404057648696</v>
      </c>
      <c r="O49" s="9">
        <f t="shared" si="0"/>
        <v>76.66</v>
      </c>
      <c r="P49" s="6">
        <f t="shared" si="3"/>
        <v>76.972703514285058</v>
      </c>
      <c r="Q49" s="6">
        <f t="shared" si="4"/>
        <v>78.165780418756484</v>
      </c>
      <c r="R49" s="13">
        <f>Q49*Index!$D$22</f>
        <v>102.06762131042559</v>
      </c>
      <c r="T49" s="8">
        <v>3.2791041479382201</v>
      </c>
      <c r="U49" s="6">
        <f t="shared" si="5"/>
        <v>3.329930262231263</v>
      </c>
      <c r="V49" s="6">
        <f>U49*Index!$H$27</f>
        <v>3.675619948333154</v>
      </c>
      <c r="X49" s="8">
        <v>105.743241258759</v>
      </c>
      <c r="Y49" s="41">
        <f t="shared" si="1"/>
        <v>105.74</v>
      </c>
      <c r="Z49" s="27"/>
      <c r="AA49" s="37"/>
    </row>
    <row r="50" spans="1:27">
      <c r="A50" s="2" t="s">
        <v>279</v>
      </c>
      <c r="B50" s="2" t="s">
        <v>0</v>
      </c>
      <c r="C50" s="2">
        <v>5</v>
      </c>
      <c r="D50" s="2" t="s">
        <v>60</v>
      </c>
      <c r="E50" s="2" t="s">
        <v>58</v>
      </c>
      <c r="F50" s="2" t="s">
        <v>40</v>
      </c>
      <c r="G50" s="29">
        <v>8.4244415052201802</v>
      </c>
      <c r="H50" s="29">
        <v>9.0972999234427991</v>
      </c>
      <c r="I50" s="29">
        <f t="shared" si="2"/>
        <v>9.1248219842430522</v>
      </c>
      <c r="J50" s="8">
        <v>1.7494369873979101</v>
      </c>
      <c r="K50" s="32">
        <v>0</v>
      </c>
      <c r="L50" s="43">
        <v>1.00157073775528</v>
      </c>
      <c r="M50" s="43">
        <v>1</v>
      </c>
      <c r="N50" s="8">
        <v>30.7013306500588</v>
      </c>
      <c r="O50" s="9">
        <f t="shared" si="0"/>
        <v>30.7</v>
      </c>
      <c r="P50" s="6">
        <f t="shared" si="3"/>
        <v>30.827206105724041</v>
      </c>
      <c r="Q50" s="6">
        <f t="shared" si="4"/>
        <v>31.305027800362765</v>
      </c>
      <c r="R50" s="13">
        <f>Q50*Index!$D$22</f>
        <v>40.877602776074276</v>
      </c>
      <c r="T50" s="8">
        <v>1.8277139238168301</v>
      </c>
      <c r="U50" s="6">
        <f t="shared" si="5"/>
        <v>1.856043489635991</v>
      </c>
      <c r="V50" s="6">
        <f>U50*Index!$H$27</f>
        <v>2.0487247294208148</v>
      </c>
      <c r="X50" s="8">
        <v>42.926327505495102</v>
      </c>
      <c r="Y50" s="41">
        <f t="shared" si="1"/>
        <v>42.93</v>
      </c>
      <c r="Z50" s="27"/>
      <c r="AA50" s="37"/>
    </row>
    <row r="51" spans="1:27">
      <c r="A51" s="2" t="s">
        <v>280</v>
      </c>
      <c r="B51" s="2" t="s">
        <v>0</v>
      </c>
      <c r="C51" s="2">
        <v>5</v>
      </c>
      <c r="D51" s="2" t="s">
        <v>61</v>
      </c>
      <c r="E51" s="2" t="s">
        <v>58</v>
      </c>
      <c r="F51" s="2" t="s">
        <v>40</v>
      </c>
      <c r="G51" s="29">
        <v>8.4244415052201802</v>
      </c>
      <c r="H51" s="29">
        <v>12.041595424783999</v>
      </c>
      <c r="I51" s="29">
        <f t="shared" si="2"/>
        <v>12.427545740402277</v>
      </c>
      <c r="J51" s="8">
        <v>2.0582167818163102</v>
      </c>
      <c r="K51" s="32">
        <v>0</v>
      </c>
      <c r="L51" s="43">
        <v>1.01885808752023</v>
      </c>
      <c r="M51" s="43">
        <v>1</v>
      </c>
      <c r="N51" s="8">
        <v>42.917910083159597</v>
      </c>
      <c r="O51" s="9">
        <f t="shared" si="0"/>
        <v>42.92</v>
      </c>
      <c r="P51" s="6">
        <f t="shared" si="3"/>
        <v>43.093873514500551</v>
      </c>
      <c r="Q51" s="6">
        <f t="shared" si="4"/>
        <v>43.761828553975313</v>
      </c>
      <c r="R51" s="13">
        <f>Q51*Index!$D$22</f>
        <v>57.143493236678687</v>
      </c>
      <c r="T51" s="8">
        <v>1.9838069452412901</v>
      </c>
      <c r="U51" s="6">
        <f t="shared" si="5"/>
        <v>2.0145559528925303</v>
      </c>
      <c r="V51" s="6">
        <f>U51*Index!$H$27</f>
        <v>2.2236928296881047</v>
      </c>
      <c r="X51" s="8">
        <v>59.367186066366799</v>
      </c>
      <c r="Y51" s="41">
        <f t="shared" si="1"/>
        <v>59.37</v>
      </c>
      <c r="Z51" s="27"/>
      <c r="AA51" s="37"/>
    </row>
    <row r="52" spans="1:27">
      <c r="A52" s="2" t="s">
        <v>281</v>
      </c>
      <c r="B52" s="2" t="s">
        <v>0</v>
      </c>
      <c r="C52" s="2">
        <v>5</v>
      </c>
      <c r="D52" s="2" t="s">
        <v>62</v>
      </c>
      <c r="E52" s="2" t="s">
        <v>58</v>
      </c>
      <c r="F52" s="2" t="s">
        <v>40</v>
      </c>
      <c r="G52" s="29">
        <v>8.4244415052201802</v>
      </c>
      <c r="H52" s="29">
        <v>14.24007305124</v>
      </c>
      <c r="I52" s="29">
        <f t="shared" si="2"/>
        <v>14.919574543371514</v>
      </c>
      <c r="J52" s="8">
        <v>2.0631010851345701</v>
      </c>
      <c r="K52" s="32">
        <v>0</v>
      </c>
      <c r="L52" s="43">
        <v>1.02998085356908</v>
      </c>
      <c r="M52" s="43">
        <v>1</v>
      </c>
      <c r="N52" s="8">
        <v>48.161064841248397</v>
      </c>
      <c r="O52" s="9">
        <f t="shared" si="0"/>
        <v>48.16</v>
      </c>
      <c r="P52" s="6">
        <f t="shared" si="3"/>
        <v>48.358525207097514</v>
      </c>
      <c r="Q52" s="6">
        <f t="shared" si="4"/>
        <v>49.108082347807532</v>
      </c>
      <c r="R52" s="13">
        <f>Q52*Index!$D$22</f>
        <v>64.124545619638752</v>
      </c>
      <c r="T52" s="8">
        <v>2.0821325188267701</v>
      </c>
      <c r="U52" s="6">
        <f t="shared" si="5"/>
        <v>2.1144055728685851</v>
      </c>
      <c r="V52" s="6">
        <f>U52*Index!$H$27</f>
        <v>2.3339081273416813</v>
      </c>
      <c r="X52" s="8">
        <v>66.458453746980496</v>
      </c>
      <c r="Y52" s="41">
        <f t="shared" si="1"/>
        <v>66.459999999999994</v>
      </c>
      <c r="Z52" s="27"/>
      <c r="AA52" s="37"/>
    </row>
    <row r="53" spans="1:27">
      <c r="A53" s="2" t="s">
        <v>282</v>
      </c>
      <c r="B53" s="2" t="s">
        <v>0</v>
      </c>
      <c r="C53" s="2">
        <v>5</v>
      </c>
      <c r="D53" s="2" t="s">
        <v>63</v>
      </c>
      <c r="E53" s="2" t="s">
        <v>58</v>
      </c>
      <c r="F53" s="2" t="s">
        <v>40</v>
      </c>
      <c r="G53" s="29">
        <v>8.4244415052201802</v>
      </c>
      <c r="H53" s="29">
        <v>16.995444148764999</v>
      </c>
      <c r="I53" s="29">
        <f t="shared" si="2"/>
        <v>18.292796962546795</v>
      </c>
      <c r="J53" s="8">
        <v>1.99653817117065</v>
      </c>
      <c r="K53" s="32">
        <v>0</v>
      </c>
      <c r="L53" s="43">
        <v>1.05103692563536</v>
      </c>
      <c r="M53" s="43">
        <v>1</v>
      </c>
      <c r="N53" s="8">
        <v>53.341986429165402</v>
      </c>
      <c r="O53" s="9">
        <f t="shared" si="0"/>
        <v>53.34</v>
      </c>
      <c r="P53" s="6">
        <f t="shared" si="3"/>
        <v>53.560688573524978</v>
      </c>
      <c r="Q53" s="6">
        <f t="shared" si="4"/>
        <v>54.39087924641462</v>
      </c>
      <c r="R53" s="13">
        <f>Q53*Index!$D$22</f>
        <v>71.022737007459057</v>
      </c>
      <c r="T53" s="8">
        <v>2.0107615153595502</v>
      </c>
      <c r="U53" s="6">
        <f t="shared" si="5"/>
        <v>2.0419283188476234</v>
      </c>
      <c r="V53" s="6">
        <f>U53*Index!$H$27</f>
        <v>2.2539068000762414</v>
      </c>
      <c r="X53" s="8">
        <v>73.276643807535294</v>
      </c>
      <c r="Y53" s="41">
        <f t="shared" si="1"/>
        <v>73.28</v>
      </c>
      <c r="Z53" s="27"/>
      <c r="AA53" s="37"/>
    </row>
    <row r="54" spans="1:27">
      <c r="A54" s="2" t="s">
        <v>283</v>
      </c>
      <c r="B54" s="2" t="s">
        <v>0</v>
      </c>
      <c r="C54" s="2">
        <v>5</v>
      </c>
      <c r="D54" s="2" t="s">
        <v>1457</v>
      </c>
      <c r="E54" s="2" t="s">
        <v>58</v>
      </c>
      <c r="F54" s="2" t="s">
        <v>40</v>
      </c>
      <c r="G54" s="29">
        <v>8.4244415052201802</v>
      </c>
      <c r="H54" s="29">
        <v>19.0562409144875</v>
      </c>
      <c r="I54" s="29">
        <f t="shared" si="2"/>
        <v>19.627477434154578</v>
      </c>
      <c r="J54" s="8">
        <v>2.0030335530457699</v>
      </c>
      <c r="K54" s="32">
        <v>0</v>
      </c>
      <c r="L54" s="43">
        <v>1.020786838949</v>
      </c>
      <c r="M54" s="43">
        <v>1</v>
      </c>
      <c r="N54" s="8">
        <v>56.188934862887798</v>
      </c>
      <c r="O54" s="9">
        <f t="shared" si="0"/>
        <v>56.19</v>
      </c>
      <c r="P54" s="6">
        <f t="shared" si="3"/>
        <v>56.419309495825637</v>
      </c>
      <c r="Q54" s="6">
        <f t="shared" si="4"/>
        <v>57.293808793010939</v>
      </c>
      <c r="R54" s="13">
        <f>Q54*Index!$D$22</f>
        <v>74.813335809972131</v>
      </c>
      <c r="T54" s="8">
        <v>2.2501742693417199</v>
      </c>
      <c r="U54" s="6">
        <f t="shared" si="5"/>
        <v>2.2850519705165167</v>
      </c>
      <c r="V54" s="6">
        <f>U54*Index!$H$27</f>
        <v>2.5222698208041878</v>
      </c>
      <c r="X54" s="8">
        <v>77.3356056307763</v>
      </c>
      <c r="Y54" s="41">
        <f t="shared" si="1"/>
        <v>77.34</v>
      </c>
      <c r="Z54" s="27"/>
      <c r="AA54" s="37"/>
    </row>
    <row r="55" spans="1:27">
      <c r="A55" s="2" t="s">
        <v>284</v>
      </c>
      <c r="B55" s="2" t="s">
        <v>0</v>
      </c>
      <c r="C55" s="2">
        <v>5</v>
      </c>
      <c r="D55" s="2" t="s">
        <v>1458</v>
      </c>
      <c r="E55" s="2" t="s">
        <v>58</v>
      </c>
      <c r="F55" s="2" t="s">
        <v>215</v>
      </c>
      <c r="G55" s="29">
        <v>8.4244415052201802</v>
      </c>
      <c r="H55" s="29">
        <v>31.962012836576999</v>
      </c>
      <c r="I55" s="29">
        <f t="shared" si="2"/>
        <v>32.145151530490615</v>
      </c>
      <c r="J55" s="8">
        <v>2.10533225139661</v>
      </c>
      <c r="K55" s="32">
        <v>0</v>
      </c>
      <c r="L55" s="43">
        <v>1.0045346564064199</v>
      </c>
      <c r="M55" s="43">
        <v>1</v>
      </c>
      <c r="N55" s="8">
        <v>85.412472644117202</v>
      </c>
      <c r="O55" s="9">
        <f t="shared" si="0"/>
        <v>85.41</v>
      </c>
      <c r="P55" s="6">
        <f t="shared" si="3"/>
        <v>85.762663781958082</v>
      </c>
      <c r="Q55" s="6">
        <f t="shared" si="4"/>
        <v>87.091985070578431</v>
      </c>
      <c r="R55" s="13">
        <f>Q55*Index!$D$22</f>
        <v>113.7233160563953</v>
      </c>
      <c r="T55" s="8">
        <v>5.3209281721612403</v>
      </c>
      <c r="U55" s="6">
        <f t="shared" si="5"/>
        <v>5.4034025588297396</v>
      </c>
      <c r="V55" s="6">
        <f>U55*Index!$H$27</f>
        <v>5.9643453976723748</v>
      </c>
      <c r="X55" s="8">
        <v>119.68766145406801</v>
      </c>
      <c r="Y55" s="41">
        <f t="shared" si="1"/>
        <v>119.69</v>
      </c>
      <c r="Z55" s="27"/>
      <c r="AA55" s="37"/>
    </row>
    <row r="56" spans="1:27">
      <c r="A56" s="2" t="s">
        <v>285</v>
      </c>
      <c r="B56" s="2" t="s">
        <v>0</v>
      </c>
      <c r="C56" s="2">
        <v>5</v>
      </c>
      <c r="D56" s="2" t="s">
        <v>1452</v>
      </c>
      <c r="E56" s="2" t="s">
        <v>58</v>
      </c>
      <c r="F56" s="2" t="s">
        <v>215</v>
      </c>
      <c r="G56" s="29">
        <v>8.4244415052201802</v>
      </c>
      <c r="H56" s="29">
        <v>25.2177664621417</v>
      </c>
      <c r="I56" s="29">
        <f t="shared" si="2"/>
        <v>24.172100089762495</v>
      </c>
      <c r="J56" s="8">
        <v>2.25090014307359</v>
      </c>
      <c r="K56" s="32">
        <v>0</v>
      </c>
      <c r="L56" s="43">
        <v>0.96891802186724296</v>
      </c>
      <c r="M56" s="43">
        <v>1</v>
      </c>
      <c r="N56" s="8">
        <v>73.371560139850899</v>
      </c>
      <c r="O56" s="9">
        <f t="shared" si="0"/>
        <v>73.37</v>
      </c>
      <c r="P56" s="6">
        <f t="shared" si="3"/>
        <v>73.672383536424292</v>
      </c>
      <c r="Q56" s="6">
        <f t="shared" si="4"/>
        <v>74.814305481238875</v>
      </c>
      <c r="R56" s="13">
        <f>Q56*Index!$D$22</f>
        <v>97.691319136746472</v>
      </c>
      <c r="T56" s="8">
        <v>3.0068799590969699</v>
      </c>
      <c r="U56" s="6">
        <f t="shared" si="5"/>
        <v>3.0534865984629733</v>
      </c>
      <c r="V56" s="6">
        <f>U56*Index!$H$27</f>
        <v>3.3704778687341124</v>
      </c>
      <c r="X56" s="8">
        <v>99.323476390700307</v>
      </c>
      <c r="Y56" s="41">
        <f t="shared" si="1"/>
        <v>99.32</v>
      </c>
      <c r="Z56" s="27"/>
      <c r="AA56" s="37"/>
    </row>
    <row r="57" spans="1:27">
      <c r="A57" s="2" t="s">
        <v>286</v>
      </c>
      <c r="B57" s="2" t="s">
        <v>0</v>
      </c>
      <c r="C57" s="2">
        <v>5</v>
      </c>
      <c r="D57" s="2" t="s">
        <v>221</v>
      </c>
      <c r="E57" s="2" t="s">
        <v>58</v>
      </c>
      <c r="F57" s="2" t="s">
        <v>40</v>
      </c>
      <c r="G57" s="29">
        <v>8.4244415052201802</v>
      </c>
      <c r="H57" s="29">
        <v>24.963968475596001</v>
      </c>
      <c r="I57" s="29">
        <f t="shared" si="2"/>
        <v>25.912453440120643</v>
      </c>
      <c r="J57" s="8">
        <v>2.35163571334071</v>
      </c>
      <c r="K57" s="32">
        <v>1</v>
      </c>
      <c r="L57" s="43">
        <v>1.02840761105634</v>
      </c>
      <c r="M57" s="43">
        <v>1</v>
      </c>
      <c r="N57" s="8">
        <v>80.747868438691597</v>
      </c>
      <c r="O57" s="9">
        <f t="shared" si="0"/>
        <v>80.75</v>
      </c>
      <c r="P57" s="6">
        <f t="shared" si="3"/>
        <v>81.07893469929023</v>
      </c>
      <c r="Q57" s="6">
        <f t="shared" si="4"/>
        <v>82.335658187129241</v>
      </c>
      <c r="R57" s="13">
        <f>Q57*Index!$D$22</f>
        <v>107.51258076318</v>
      </c>
      <c r="T57" s="8">
        <v>3.1554141477688402</v>
      </c>
      <c r="U57" s="6">
        <f t="shared" si="5"/>
        <v>3.2043230670592573</v>
      </c>
      <c r="V57" s="6">
        <f>U57*Index!$H$27</f>
        <v>3.5369731071470438</v>
      </c>
      <c r="X57" s="8">
        <v>111.049553870327</v>
      </c>
      <c r="Y57" s="41">
        <f t="shared" si="1"/>
        <v>111.05</v>
      </c>
      <c r="Z57" s="27"/>
      <c r="AA57" s="37"/>
    </row>
    <row r="58" spans="1:27">
      <c r="A58" s="2" t="s">
        <v>287</v>
      </c>
      <c r="B58" s="2" t="s">
        <v>0</v>
      </c>
      <c r="C58" s="2">
        <v>5</v>
      </c>
      <c r="D58" s="2" t="s">
        <v>60</v>
      </c>
      <c r="E58" s="2" t="s">
        <v>59</v>
      </c>
      <c r="F58" s="2" t="s">
        <v>40</v>
      </c>
      <c r="G58" s="29">
        <v>8.4244415052201802</v>
      </c>
      <c r="H58" s="29">
        <v>9.2141057806359203</v>
      </c>
      <c r="I58" s="29">
        <f t="shared" si="2"/>
        <v>9.2418113128061066</v>
      </c>
      <c r="J58" s="8">
        <v>1.2616330549788599</v>
      </c>
      <c r="K58" s="32">
        <v>1</v>
      </c>
      <c r="L58" s="43">
        <v>1.00157073775528</v>
      </c>
      <c r="M58" s="43">
        <v>1</v>
      </c>
      <c r="N58" s="8">
        <v>22.288328512835399</v>
      </c>
      <c r="O58" s="9">
        <f t="shared" si="0"/>
        <v>22.29</v>
      </c>
      <c r="P58" s="6">
        <f t="shared" si="3"/>
        <v>22.379710659738024</v>
      </c>
      <c r="Q58" s="6">
        <f t="shared" si="4"/>
        <v>22.726596174963966</v>
      </c>
      <c r="R58" s="13">
        <f>Q58*Index!$D$22</f>
        <v>29.676024465362737</v>
      </c>
      <c r="T58" s="8">
        <v>1.84174081196811</v>
      </c>
      <c r="U58" s="6">
        <f t="shared" si="5"/>
        <v>1.8702877945536158</v>
      </c>
      <c r="V58" s="6">
        <f>U58*Index!$H$27</f>
        <v>2.0644477768068823</v>
      </c>
      <c r="X58" s="8">
        <v>31.740472242169599</v>
      </c>
      <c r="Y58" s="41">
        <f t="shared" si="1"/>
        <v>31.74</v>
      </c>
      <c r="Z58" s="27"/>
      <c r="AA58" s="37"/>
    </row>
    <row r="59" spans="1:27">
      <c r="A59" s="2" t="s">
        <v>288</v>
      </c>
      <c r="B59" s="2" t="s">
        <v>0</v>
      </c>
      <c r="C59" s="2">
        <v>5</v>
      </c>
      <c r="D59" s="2" t="s">
        <v>61</v>
      </c>
      <c r="E59" s="2" t="s">
        <v>59</v>
      </c>
      <c r="F59" s="2" t="s">
        <v>40</v>
      </c>
      <c r="G59" s="29">
        <v>8.4244415052201802</v>
      </c>
      <c r="H59" s="29">
        <v>12.8290511624411</v>
      </c>
      <c r="I59" s="29">
        <f t="shared" si="2"/>
        <v>13.229851387278423</v>
      </c>
      <c r="J59" s="8">
        <v>1.52096643815653</v>
      </c>
      <c r="K59" s="32">
        <v>0</v>
      </c>
      <c r="L59" s="43">
        <v>1.01885808752023</v>
      </c>
      <c r="M59" s="43">
        <v>1</v>
      </c>
      <c r="N59" s="8">
        <v>32.935452731501798</v>
      </c>
      <c r="O59" s="9">
        <f t="shared" si="0"/>
        <v>32.94</v>
      </c>
      <c r="P59" s="6">
        <f t="shared" si="3"/>
        <v>33.070488087700951</v>
      </c>
      <c r="Q59" s="6">
        <f t="shared" si="4"/>
        <v>33.583080653060321</v>
      </c>
      <c r="R59" s="13">
        <f>Q59*Index!$D$22</f>
        <v>43.85224762256103</v>
      </c>
      <c r="T59" s="8">
        <v>2.2239332570934498</v>
      </c>
      <c r="U59" s="6">
        <f t="shared" si="5"/>
        <v>2.2584042225783985</v>
      </c>
      <c r="V59" s="6">
        <f>U59*Index!$H$27</f>
        <v>2.4928556931239672</v>
      </c>
      <c r="X59" s="8">
        <v>46.345103315685002</v>
      </c>
      <c r="Y59" s="41">
        <f t="shared" si="1"/>
        <v>46.35</v>
      </c>
      <c r="Z59" s="27"/>
      <c r="AA59" s="37"/>
    </row>
    <row r="60" spans="1:27">
      <c r="A60" s="2" t="s">
        <v>289</v>
      </c>
      <c r="B60" s="2" t="s">
        <v>0</v>
      </c>
      <c r="C60" s="2">
        <v>5</v>
      </c>
      <c r="D60" s="2" t="s">
        <v>62</v>
      </c>
      <c r="E60" s="2" t="s">
        <v>59</v>
      </c>
      <c r="F60" s="2" t="s">
        <v>40</v>
      </c>
      <c r="G60" s="29">
        <v>8.4244415052201802</v>
      </c>
      <c r="H60" s="29">
        <v>15.8812141637835</v>
      </c>
      <c r="I60" s="29">
        <f t="shared" si="2"/>
        <v>16.609918467296378</v>
      </c>
      <c r="J60" s="8">
        <v>1.6002566273624701</v>
      </c>
      <c r="K60" s="32">
        <v>0</v>
      </c>
      <c r="L60" s="43">
        <v>1.02998085356908</v>
      </c>
      <c r="M60" s="43">
        <v>1</v>
      </c>
      <c r="N60" s="8">
        <v>40.061400457797397</v>
      </c>
      <c r="O60" s="9">
        <f t="shared" si="0"/>
        <v>40.06</v>
      </c>
      <c r="P60" s="6">
        <f t="shared" si="3"/>
        <v>40.225652199674364</v>
      </c>
      <c r="Q60" s="6">
        <f t="shared" si="4"/>
        <v>40.849149808769319</v>
      </c>
      <c r="R60" s="13">
        <f>Q60*Index!$D$22</f>
        <v>53.340164087120627</v>
      </c>
      <c r="T60" s="8">
        <v>2.28761788212686</v>
      </c>
      <c r="U60" s="6">
        <f t="shared" si="5"/>
        <v>2.3230759592998265</v>
      </c>
      <c r="V60" s="6">
        <f>U60*Index!$H$27</f>
        <v>2.5642411897761859</v>
      </c>
      <c r="X60" s="8">
        <v>55.904405276896803</v>
      </c>
      <c r="Y60" s="41">
        <f t="shared" si="1"/>
        <v>55.9</v>
      </c>
      <c r="Z60" s="27"/>
      <c r="AA60" s="37"/>
    </row>
    <row r="61" spans="1:27">
      <c r="A61" s="2" t="s">
        <v>290</v>
      </c>
      <c r="B61" s="2" t="s">
        <v>0</v>
      </c>
      <c r="C61" s="2">
        <v>5</v>
      </c>
      <c r="D61" s="2" t="s">
        <v>63</v>
      </c>
      <c r="E61" s="2" t="s">
        <v>59</v>
      </c>
      <c r="F61" s="2" t="s">
        <v>40</v>
      </c>
      <c r="G61" s="29">
        <v>8.4244415052201802</v>
      </c>
      <c r="H61" s="29">
        <v>19.4915179683343</v>
      </c>
      <c r="I61" s="29">
        <f t="shared" si="2"/>
        <v>20.916262716025823</v>
      </c>
      <c r="J61" s="8">
        <v>1.61351708750033</v>
      </c>
      <c r="K61" s="32">
        <v>0</v>
      </c>
      <c r="L61" s="43">
        <v>1.05103692563536</v>
      </c>
      <c r="M61" s="43">
        <v>1</v>
      </c>
      <c r="N61" s="8">
        <v>47.341727620273097</v>
      </c>
      <c r="O61" s="9">
        <f t="shared" si="0"/>
        <v>47.34</v>
      </c>
      <c r="P61" s="6">
        <f t="shared" si="3"/>
        <v>47.535828703516216</v>
      </c>
      <c r="Q61" s="6">
        <f t="shared" si="4"/>
        <v>48.27263404842072</v>
      </c>
      <c r="R61" s="13">
        <f>Q61*Index!$D$22</f>
        <v>63.033630641378124</v>
      </c>
      <c r="T61" s="8">
        <v>2.2623129186525799</v>
      </c>
      <c r="U61" s="6">
        <f t="shared" si="5"/>
        <v>2.2973787688916949</v>
      </c>
      <c r="V61" s="6">
        <f>U61*Index!$H$27</f>
        <v>2.5358762997508451</v>
      </c>
      <c r="X61" s="8">
        <v>65.569506941129006</v>
      </c>
      <c r="Y61" s="41">
        <f t="shared" si="1"/>
        <v>65.569999999999993</v>
      </c>
      <c r="Z61" s="27"/>
      <c r="AA61" s="37"/>
    </row>
    <row r="62" spans="1:27">
      <c r="A62" s="2" t="s">
        <v>291</v>
      </c>
      <c r="B62" s="2" t="s">
        <v>0</v>
      </c>
      <c r="C62" s="2">
        <v>5</v>
      </c>
      <c r="D62" s="2" t="s">
        <v>1457</v>
      </c>
      <c r="E62" s="2" t="s">
        <v>59</v>
      </c>
      <c r="F62" s="2" t="s">
        <v>40</v>
      </c>
      <c r="G62" s="29">
        <v>8.4244415052201802</v>
      </c>
      <c r="H62" s="29">
        <v>22.530368979264299</v>
      </c>
      <c r="I62" s="29">
        <f t="shared" si="2"/>
        <v>23.173821639502094</v>
      </c>
      <c r="J62" s="8">
        <v>1.6160496905900501</v>
      </c>
      <c r="K62" s="32">
        <v>0</v>
      </c>
      <c r="L62" s="43">
        <v>1.020786838949</v>
      </c>
      <c r="M62" s="43">
        <v>1</v>
      </c>
      <c r="N62" s="8">
        <v>51.064363378211397</v>
      </c>
      <c r="O62" s="9">
        <f t="shared" si="0"/>
        <v>51.06</v>
      </c>
      <c r="P62" s="6">
        <f t="shared" si="3"/>
        <v>51.273727268062061</v>
      </c>
      <c r="Q62" s="6">
        <f t="shared" si="4"/>
        <v>52.068470040717024</v>
      </c>
      <c r="R62" s="13">
        <f>Q62*Index!$D$22</f>
        <v>67.990172347257584</v>
      </c>
      <c r="T62" s="8">
        <v>2.3558794753505299</v>
      </c>
      <c r="U62" s="6">
        <f t="shared" si="5"/>
        <v>2.3923956072184631</v>
      </c>
      <c r="V62" s="6">
        <f>U62*Index!$H$27</f>
        <v>2.6407571107223635</v>
      </c>
      <c r="X62" s="8">
        <v>70.630929457980002</v>
      </c>
      <c r="Y62" s="41">
        <f t="shared" si="1"/>
        <v>70.63</v>
      </c>
      <c r="Z62" s="27"/>
      <c r="AA62" s="37"/>
    </row>
    <row r="63" spans="1:27">
      <c r="A63" s="2" t="s">
        <v>292</v>
      </c>
      <c r="B63" s="2" t="s">
        <v>0</v>
      </c>
      <c r="C63" s="2">
        <v>5</v>
      </c>
      <c r="D63" s="2" t="s">
        <v>1458</v>
      </c>
      <c r="E63" s="2" t="s">
        <v>59</v>
      </c>
      <c r="F63" s="2" t="s">
        <v>215</v>
      </c>
      <c r="G63" s="29">
        <v>8.4244415052201802</v>
      </c>
      <c r="H63" s="29">
        <v>34.0299917346738</v>
      </c>
      <c r="I63" s="29">
        <f t="shared" si="2"/>
        <v>34.222508002346011</v>
      </c>
      <c r="J63" s="8">
        <v>1.5529603850646401</v>
      </c>
      <c r="K63" s="32">
        <v>0</v>
      </c>
      <c r="L63" s="43">
        <v>1.0045346564064199</v>
      </c>
      <c r="M63" s="43">
        <v>1</v>
      </c>
      <c r="N63" s="8">
        <v>66.229023129102004</v>
      </c>
      <c r="O63" s="9">
        <f t="shared" si="0"/>
        <v>66.23</v>
      </c>
      <c r="P63" s="6">
        <f t="shared" si="3"/>
        <v>66.500562123931317</v>
      </c>
      <c r="Q63" s="6">
        <f t="shared" si="4"/>
        <v>67.53132083685226</v>
      </c>
      <c r="R63" s="13">
        <f>Q63*Index!$D$22</f>
        <v>88.181314698608432</v>
      </c>
      <c r="T63" s="8">
        <v>3.7108419821095202</v>
      </c>
      <c r="U63" s="6">
        <f t="shared" si="5"/>
        <v>3.7683600328322182</v>
      </c>
      <c r="V63" s="6">
        <f>U63*Index!$H$27</f>
        <v>4.1595643807562501</v>
      </c>
      <c r="X63" s="8">
        <v>92.340879079364697</v>
      </c>
      <c r="Y63" s="41">
        <f t="shared" si="1"/>
        <v>92.34</v>
      </c>
      <c r="Z63" s="27"/>
      <c r="AA63" s="37"/>
    </row>
    <row r="64" spans="1:27">
      <c r="A64" s="2" t="s">
        <v>293</v>
      </c>
      <c r="B64" s="2" t="s">
        <v>0</v>
      </c>
      <c r="C64" s="2">
        <v>5</v>
      </c>
      <c r="D64" s="2" t="s">
        <v>1452</v>
      </c>
      <c r="E64" s="2" t="s">
        <v>59</v>
      </c>
      <c r="F64" s="2" t="s">
        <v>215</v>
      </c>
      <c r="G64" s="29">
        <v>8.4244415052201802</v>
      </c>
      <c r="H64" s="29">
        <v>27.281674762207299</v>
      </c>
      <c r="I64" s="29">
        <f t="shared" si="2"/>
        <v>26.171858037177437</v>
      </c>
      <c r="J64" s="8">
        <v>1.6120415516771001</v>
      </c>
      <c r="K64" s="32">
        <v>0</v>
      </c>
      <c r="L64" s="43">
        <v>0.96891802186724296</v>
      </c>
      <c r="M64" s="43">
        <v>1</v>
      </c>
      <c r="N64" s="8">
        <v>55.770672396612497</v>
      </c>
      <c r="O64" s="9">
        <f t="shared" si="0"/>
        <v>55.77</v>
      </c>
      <c r="P64" s="6">
        <f t="shared" si="3"/>
        <v>55.999332153438608</v>
      </c>
      <c r="Q64" s="6">
        <f t="shared" si="4"/>
        <v>56.867321801816914</v>
      </c>
      <c r="R64" s="13">
        <f>Q64*Index!$D$22</f>
        <v>74.256435943076298</v>
      </c>
      <c r="T64" s="8">
        <v>3.1177953057523502</v>
      </c>
      <c r="U64" s="6">
        <f t="shared" si="5"/>
        <v>3.166121132991512</v>
      </c>
      <c r="V64" s="6">
        <f>U64*Index!$H$27</f>
        <v>3.4948053198762601</v>
      </c>
      <c r="X64" s="8">
        <v>76.413875517270995</v>
      </c>
      <c r="Y64" s="41">
        <f t="shared" si="1"/>
        <v>76.41</v>
      </c>
      <c r="Z64" s="27"/>
      <c r="AA64" s="37"/>
    </row>
    <row r="65" spans="1:27">
      <c r="A65" s="2" t="s">
        <v>294</v>
      </c>
      <c r="B65" s="2" t="s">
        <v>0</v>
      </c>
      <c r="C65" s="2">
        <v>5</v>
      </c>
      <c r="D65" s="2" t="s">
        <v>221</v>
      </c>
      <c r="E65" s="2" t="s">
        <v>59</v>
      </c>
      <c r="F65" s="2" t="s">
        <v>40</v>
      </c>
      <c r="G65" s="29">
        <v>8.4244415052201802</v>
      </c>
      <c r="H65" s="29">
        <v>23.9017807103514</v>
      </c>
      <c r="I65" s="29">
        <f t="shared" si="2"/>
        <v>24.820091457972175</v>
      </c>
      <c r="J65" s="8">
        <v>1.89151321963775</v>
      </c>
      <c r="K65" s="32">
        <v>1</v>
      </c>
      <c r="L65" s="43">
        <v>1.02840761105634</v>
      </c>
      <c r="M65" s="43">
        <v>1</v>
      </c>
      <c r="N65" s="8">
        <v>62.882473580561403</v>
      </c>
      <c r="O65" s="9">
        <f t="shared" si="0"/>
        <v>62.88</v>
      </c>
      <c r="P65" s="6">
        <f t="shared" si="3"/>
        <v>63.140291722241706</v>
      </c>
      <c r="Q65" s="6">
        <f t="shared" si="4"/>
        <v>64.118966243936455</v>
      </c>
      <c r="R65" s="13">
        <f>Q65*Index!$D$22</f>
        <v>83.72551684818427</v>
      </c>
      <c r="T65" s="8">
        <v>2.9623651076265798</v>
      </c>
      <c r="U65" s="6">
        <f t="shared" si="5"/>
        <v>3.0082817667947919</v>
      </c>
      <c r="V65" s="6">
        <f>U65*Index!$H$27</f>
        <v>3.3205801928202408</v>
      </c>
      <c r="X65" s="8">
        <v>87.0460970410046</v>
      </c>
      <c r="Y65" s="41">
        <f t="shared" si="1"/>
        <v>87.05</v>
      </c>
      <c r="Z65" s="27"/>
      <c r="AA65" s="37"/>
    </row>
    <row r="66" spans="1:27">
      <c r="A66" s="2" t="s">
        <v>295</v>
      </c>
      <c r="B66" s="2" t="s">
        <v>51</v>
      </c>
      <c r="C66" s="2">
        <v>5</v>
      </c>
      <c r="D66" s="2" t="s">
        <v>60</v>
      </c>
      <c r="E66" s="2" t="s">
        <v>52</v>
      </c>
      <c r="F66" s="2" t="s">
        <v>40</v>
      </c>
      <c r="G66" s="29">
        <v>8.4244415052201802</v>
      </c>
      <c r="H66" s="29">
        <v>6.9232861140370403</v>
      </c>
      <c r="I66" s="29">
        <f t="shared" ref="I66:I128" si="6">(G66+H66)*L66*M66-G66</f>
        <v>6.9420578124514876</v>
      </c>
      <c r="J66" s="8">
        <v>1.25977154700212</v>
      </c>
      <c r="K66" s="32">
        <v>1</v>
      </c>
      <c r="L66" s="43">
        <v>1.00157073775528</v>
      </c>
      <c r="M66" s="43">
        <v>0.99965290045993604</v>
      </c>
      <c r="N66" s="8">
        <v>19.358278617430308</v>
      </c>
      <c r="O66" s="9">
        <f t="shared" ref="O66:O129" si="7">ROUND(J66*SUM(G66:H66)*L66*$M66,2)</f>
        <v>19.36</v>
      </c>
      <c r="P66" s="6">
        <f t="shared" ref="P66:P128" si="8">N66*(1.0041)</f>
        <v>19.437647559761771</v>
      </c>
      <c r="Q66" s="6">
        <f t="shared" ref="Q66:Q128" si="9">P66*(1.0155)</f>
        <v>19.738931096938082</v>
      </c>
      <c r="R66" s="13">
        <f>Q66*Index!$D$22</f>
        <v>25.774779366130598</v>
      </c>
      <c r="T66" s="8">
        <v>1.637087323160948</v>
      </c>
      <c r="U66" s="6">
        <f t="shared" ref="U66:U128" si="10">T66*(1.0155)</f>
        <v>1.6624621766699428</v>
      </c>
      <c r="V66" s="6">
        <f>U66*Index!$H$27</f>
        <v>1.8350471807847786</v>
      </c>
      <c r="X66" s="8">
        <v>27.6098265469154</v>
      </c>
      <c r="Y66" s="41">
        <f t="shared" ref="Y66:Y129" si="11">ROUND((R66+V66) * IF(D66 = "Forensische en beveiligde zorg - niet klinische of ambulante zorg", 0.982799429, 1),2)</f>
        <v>27.61</v>
      </c>
      <c r="Z66" s="27"/>
      <c r="AA66" s="38"/>
    </row>
    <row r="67" spans="1:27">
      <c r="A67" s="2" t="s">
        <v>296</v>
      </c>
      <c r="B67" s="2" t="s">
        <v>51</v>
      </c>
      <c r="C67" s="2">
        <v>5</v>
      </c>
      <c r="D67" s="2" t="s">
        <v>61</v>
      </c>
      <c r="E67" s="2" t="s">
        <v>52</v>
      </c>
      <c r="F67" s="2" t="s">
        <v>40</v>
      </c>
      <c r="G67" s="29">
        <v>8.4244415052201802</v>
      </c>
      <c r="H67" s="29">
        <v>9.82571814122762</v>
      </c>
      <c r="I67" s="29">
        <f t="shared" si="6"/>
        <v>9.9846102751494534</v>
      </c>
      <c r="J67" s="8">
        <v>1.54187655765271</v>
      </c>
      <c r="K67" s="32">
        <v>0</v>
      </c>
      <c r="L67" s="43">
        <v>1.01885808752023</v>
      </c>
      <c r="M67" s="43">
        <v>0.99003615370148301</v>
      </c>
      <c r="N67" s="8">
        <v>28.384485388766777</v>
      </c>
      <c r="O67" s="9">
        <f t="shared" si="7"/>
        <v>28.38</v>
      </c>
      <c r="P67" s="6">
        <f t="shared" si="8"/>
        <v>28.50086177886072</v>
      </c>
      <c r="Q67" s="6">
        <f t="shared" si="9"/>
        <v>28.942625136433062</v>
      </c>
      <c r="R67" s="13">
        <f>Q67*Index!$D$22</f>
        <v>37.792815300110462</v>
      </c>
      <c r="T67" s="8">
        <v>1.7595437550900235</v>
      </c>
      <c r="U67" s="6">
        <f t="shared" si="10"/>
        <v>1.786816683293919</v>
      </c>
      <c r="V67" s="6">
        <f>U67*Index!$H$27</f>
        <v>1.9723112882036353</v>
      </c>
      <c r="X67" s="8">
        <v>39.765126588314097</v>
      </c>
      <c r="Y67" s="41">
        <f t="shared" si="11"/>
        <v>39.770000000000003</v>
      </c>
      <c r="Z67" s="27"/>
      <c r="AA67" s="38"/>
    </row>
    <row r="68" spans="1:27">
      <c r="A68" s="2" t="s">
        <v>297</v>
      </c>
      <c r="B68" s="2" t="s">
        <v>51</v>
      </c>
      <c r="C68" s="2">
        <v>5</v>
      </c>
      <c r="D68" s="2" t="s">
        <v>62</v>
      </c>
      <c r="E68" s="2" t="s">
        <v>52</v>
      </c>
      <c r="F68" s="2" t="s">
        <v>40</v>
      </c>
      <c r="G68" s="29">
        <v>8.4244415052201802</v>
      </c>
      <c r="H68" s="29">
        <v>12.3904389323344</v>
      </c>
      <c r="I68" s="29">
        <f t="shared" si="6"/>
        <v>11.822760514182054</v>
      </c>
      <c r="J68" s="8">
        <v>1.6417730297103501</v>
      </c>
      <c r="K68" s="32">
        <v>0</v>
      </c>
      <c r="L68" s="43">
        <v>1.02998085356908</v>
      </c>
      <c r="M68" s="43">
        <v>0.94441297238275501</v>
      </c>
      <c r="N68" s="8">
        <v>33.241310202551453</v>
      </c>
      <c r="O68" s="9">
        <f t="shared" si="7"/>
        <v>33.24</v>
      </c>
      <c r="P68" s="6">
        <f t="shared" si="8"/>
        <v>33.377599574381911</v>
      </c>
      <c r="Q68" s="6">
        <f t="shared" si="9"/>
        <v>33.894952367784832</v>
      </c>
      <c r="R68" s="13">
        <f>Q68*Index!$D$22</f>
        <v>44.259484701310846</v>
      </c>
      <c r="T68" s="8">
        <v>1.8901960906370936</v>
      </c>
      <c r="U68" s="6">
        <f t="shared" si="10"/>
        <v>1.9194941300419688</v>
      </c>
      <c r="V68" s="6">
        <f>U68*Index!$H$27</f>
        <v>2.1187623642193447</v>
      </c>
      <c r="X68" s="8">
        <v>46.378247065530203</v>
      </c>
      <c r="Y68" s="41">
        <f t="shared" si="11"/>
        <v>46.38</v>
      </c>
      <c r="Z68" s="27"/>
      <c r="AA68" s="38"/>
    </row>
    <row r="69" spans="1:27">
      <c r="A69" s="2" t="s">
        <v>298</v>
      </c>
      <c r="B69" s="2" t="s">
        <v>51</v>
      </c>
      <c r="C69" s="2">
        <v>5</v>
      </c>
      <c r="D69" s="2" t="s">
        <v>63</v>
      </c>
      <c r="E69" s="2" t="s">
        <v>52</v>
      </c>
      <c r="F69" s="2" t="s">
        <v>40</v>
      </c>
      <c r="G69" s="29">
        <v>8.4244415052201802</v>
      </c>
      <c r="H69" s="29">
        <v>15.3894025945956</v>
      </c>
      <c r="I69" s="29">
        <f t="shared" si="6"/>
        <v>16.302892177137043</v>
      </c>
      <c r="J69" s="8">
        <v>1.7245396446896999</v>
      </c>
      <c r="K69" s="32">
        <v>0</v>
      </c>
      <c r="L69" s="43">
        <v>1.05103692563536</v>
      </c>
      <c r="M69" s="43">
        <v>0.98793827001383505</v>
      </c>
      <c r="N69" s="8">
        <v>42.643267242695842</v>
      </c>
      <c r="O69" s="9">
        <f t="shared" si="7"/>
        <v>42.64</v>
      </c>
      <c r="P69" s="6">
        <f t="shared" si="8"/>
        <v>42.818104638390892</v>
      </c>
      <c r="Q69" s="6">
        <f t="shared" si="9"/>
        <v>43.481785260285953</v>
      </c>
      <c r="R69" s="13">
        <f>Q69*Index!$D$22</f>
        <v>56.777817199189123</v>
      </c>
      <c r="T69" s="8">
        <v>1.9586786168182062</v>
      </c>
      <c r="U69" s="6">
        <f t="shared" si="10"/>
        <v>1.9890381353788886</v>
      </c>
      <c r="V69" s="6">
        <f>U69*Index!$H$27</f>
        <v>2.1955259337759307</v>
      </c>
      <c r="X69" s="8">
        <v>58.973343132965098</v>
      </c>
      <c r="Y69" s="41">
        <f t="shared" si="11"/>
        <v>58.97</v>
      </c>
      <c r="Z69" s="27"/>
      <c r="AA69" s="38"/>
    </row>
    <row r="70" spans="1:27">
      <c r="A70" s="2" t="s">
        <v>299</v>
      </c>
      <c r="B70" s="2" t="s">
        <v>51</v>
      </c>
      <c r="C70" s="2">
        <v>5</v>
      </c>
      <c r="D70" s="2" t="s">
        <v>1457</v>
      </c>
      <c r="E70" s="2" t="s">
        <v>52</v>
      </c>
      <c r="F70" s="2" t="s">
        <v>40</v>
      </c>
      <c r="G70" s="29">
        <v>8.4244415052201802</v>
      </c>
      <c r="H70" s="29">
        <v>18.0308895543765</v>
      </c>
      <c r="I70" s="29">
        <f t="shared" si="6"/>
        <v>14.377108094878366</v>
      </c>
      <c r="J70" s="8">
        <v>1.7258886596971199</v>
      </c>
      <c r="K70" s="32">
        <v>0</v>
      </c>
      <c r="L70" s="43">
        <v>1.020786838949</v>
      </c>
      <c r="M70" s="43">
        <v>0.84433754253701698</v>
      </c>
      <c r="N70" s="8">
        <v>39.35293587833155</v>
      </c>
      <c r="O70" s="9">
        <f t="shared" si="7"/>
        <v>39.35</v>
      </c>
      <c r="P70" s="6">
        <f t="shared" si="8"/>
        <v>39.514282915432709</v>
      </c>
      <c r="Q70" s="6">
        <f t="shared" si="9"/>
        <v>40.126754300621919</v>
      </c>
      <c r="R70" s="13">
        <f>Q70*Index!$D$22</f>
        <v>52.396871628874429</v>
      </c>
      <c r="T70" s="8">
        <v>1.9175215794048521</v>
      </c>
      <c r="U70" s="6">
        <f t="shared" si="10"/>
        <v>1.9472431638856276</v>
      </c>
      <c r="V70" s="6">
        <f>U70*Index!$H$27</f>
        <v>2.1493921054783649</v>
      </c>
      <c r="X70" s="8">
        <v>54.546263734352799</v>
      </c>
      <c r="Y70" s="41">
        <f t="shared" si="11"/>
        <v>54.55</v>
      </c>
      <c r="Z70" s="27"/>
      <c r="AA70" s="38"/>
    </row>
    <row r="71" spans="1:27">
      <c r="A71" s="2" t="s">
        <v>300</v>
      </c>
      <c r="B71" s="2" t="s">
        <v>51</v>
      </c>
      <c r="C71" s="2">
        <v>5</v>
      </c>
      <c r="D71" s="2" t="s">
        <v>1458</v>
      </c>
      <c r="E71" s="2" t="s">
        <v>52</v>
      </c>
      <c r="F71" s="2" t="s">
        <v>215</v>
      </c>
      <c r="G71" s="29">
        <v>8.4244415052201802</v>
      </c>
      <c r="H71" s="29">
        <v>26.056789423449199</v>
      </c>
      <c r="I71" s="29">
        <f t="shared" si="6"/>
        <v>24.628798770882625</v>
      </c>
      <c r="J71" s="8">
        <v>1.7247006684091799</v>
      </c>
      <c r="K71" s="32">
        <v>0</v>
      </c>
      <c r="L71" s="43">
        <v>1.0045346564064199</v>
      </c>
      <c r="M71" s="43">
        <v>0.95425919873867204</v>
      </c>
      <c r="N71" s="8">
        <v>57.00694559728359</v>
      </c>
      <c r="O71" s="9">
        <f t="shared" si="7"/>
        <v>57.01</v>
      </c>
      <c r="P71" s="6">
        <f t="shared" si="8"/>
        <v>57.240674074232452</v>
      </c>
      <c r="Q71" s="6">
        <f t="shared" si="9"/>
        <v>58.127904522383055</v>
      </c>
      <c r="R71" s="13">
        <f>Q71*Index!$D$22</f>
        <v>75.902484624019763</v>
      </c>
      <c r="T71" s="8">
        <v>2.8779986712620023</v>
      </c>
      <c r="U71" s="6">
        <f t="shared" si="10"/>
        <v>2.9226076506665635</v>
      </c>
      <c r="V71" s="6">
        <f>U71*Index!$H$27</f>
        <v>3.2260119990449989</v>
      </c>
      <c r="X71" s="8">
        <v>79.128496623064805</v>
      </c>
      <c r="Y71" s="41">
        <f t="shared" si="11"/>
        <v>79.13</v>
      </c>
      <c r="Z71" s="27"/>
      <c r="AA71" s="38"/>
    </row>
    <row r="72" spans="1:27">
      <c r="A72" s="2" t="s">
        <v>301</v>
      </c>
      <c r="B72" s="2" t="s">
        <v>51</v>
      </c>
      <c r="C72" s="2">
        <v>5</v>
      </c>
      <c r="D72" s="2" t="s">
        <v>1452</v>
      </c>
      <c r="E72" s="2" t="s">
        <v>52</v>
      </c>
      <c r="F72" s="2" t="s">
        <v>215</v>
      </c>
      <c r="G72" s="29">
        <v>8.4244415052201802</v>
      </c>
      <c r="H72" s="29">
        <v>21.022042310521002</v>
      </c>
      <c r="I72" s="29">
        <f t="shared" si="6"/>
        <v>15.986093217073542</v>
      </c>
      <c r="J72" s="8">
        <v>1.7484723568051199</v>
      </c>
      <c r="K72" s="32">
        <v>0</v>
      </c>
      <c r="L72" s="43">
        <v>0.96891802186724296</v>
      </c>
      <c r="M72" s="43">
        <v>0.85557249745153396</v>
      </c>
      <c r="N72" s="8">
        <v>42.681145176762179</v>
      </c>
      <c r="O72" s="9">
        <f t="shared" si="7"/>
        <v>42.68</v>
      </c>
      <c r="P72" s="6">
        <f t="shared" si="8"/>
        <v>42.856137871986903</v>
      </c>
      <c r="Q72" s="6">
        <f t="shared" si="9"/>
        <v>43.520408009002701</v>
      </c>
      <c r="R72" s="13">
        <f>Q72*Index!$D$22</f>
        <v>56.828250164469708</v>
      </c>
      <c r="T72" s="8">
        <v>2.2219876643576786</v>
      </c>
      <c r="U72" s="6">
        <f t="shared" si="10"/>
        <v>2.2564284731552227</v>
      </c>
      <c r="V72" s="6">
        <f>U72*Index!$H$27</f>
        <v>2.4906748354420212</v>
      </c>
      <c r="X72" s="8">
        <v>58.298605618807102</v>
      </c>
      <c r="Y72" s="41">
        <f t="shared" si="11"/>
        <v>58.3</v>
      </c>
      <c r="Z72" s="27"/>
      <c r="AA72" s="38"/>
    </row>
    <row r="73" spans="1:27">
      <c r="A73" s="2" t="s">
        <v>302</v>
      </c>
      <c r="B73" s="2" t="s">
        <v>51</v>
      </c>
      <c r="C73" s="2">
        <v>5</v>
      </c>
      <c r="D73" s="2" t="s">
        <v>221</v>
      </c>
      <c r="E73" s="2" t="s">
        <v>52</v>
      </c>
      <c r="F73" s="2" t="s">
        <v>40</v>
      </c>
      <c r="G73" s="29">
        <v>8.4244415052201802</v>
      </c>
      <c r="H73" s="29">
        <v>17.6075686663699</v>
      </c>
      <c r="I73" s="29">
        <f t="shared" si="6"/>
        <v>13.030527901536729</v>
      </c>
      <c r="J73" s="8">
        <v>1.8896517116610101</v>
      </c>
      <c r="K73" s="32">
        <v>1</v>
      </c>
      <c r="L73" s="43">
        <v>1.02840761105634</v>
      </c>
      <c r="M73" s="43">
        <v>0.80141028590039398</v>
      </c>
      <c r="N73" s="8">
        <v>40.542419663112774</v>
      </c>
      <c r="O73" s="9">
        <f t="shared" si="7"/>
        <v>40.54</v>
      </c>
      <c r="P73" s="6">
        <f t="shared" si="8"/>
        <v>40.708643583731536</v>
      </c>
      <c r="Q73" s="6">
        <f t="shared" si="9"/>
        <v>41.339627559279378</v>
      </c>
      <c r="R73" s="13">
        <f>Q73*Index!$D$22</f>
        <v>53.980622060316236</v>
      </c>
      <c r="T73" s="8">
        <v>1.9661995024050742</v>
      </c>
      <c r="U73" s="6">
        <f t="shared" si="10"/>
        <v>1.9966755946923531</v>
      </c>
      <c r="V73" s="6">
        <f>U73*Index!$H$27</f>
        <v>2.2039562598177569</v>
      </c>
      <c r="X73" s="8">
        <v>56.184578320134001</v>
      </c>
      <c r="Y73" s="41">
        <f t="shared" si="11"/>
        <v>56.18</v>
      </c>
      <c r="Z73" s="27"/>
      <c r="AA73" s="38"/>
    </row>
    <row r="74" spans="1:27">
      <c r="A74" s="2" t="s">
        <v>303</v>
      </c>
      <c r="B74" s="2" t="s">
        <v>51</v>
      </c>
      <c r="C74" s="2">
        <v>5</v>
      </c>
      <c r="D74" s="2" t="s">
        <v>60</v>
      </c>
      <c r="E74" s="2" t="s">
        <v>53</v>
      </c>
      <c r="F74" s="2" t="s">
        <v>40</v>
      </c>
      <c r="G74" s="29">
        <v>8.4244415052201802</v>
      </c>
      <c r="H74" s="29">
        <v>6.9779212174626304</v>
      </c>
      <c r="I74" s="29">
        <f t="shared" si="6"/>
        <v>6.9939448817266641</v>
      </c>
      <c r="J74" s="8">
        <v>2.4849502902113501</v>
      </c>
      <c r="K74" s="32">
        <v>0</v>
      </c>
      <c r="L74" s="43">
        <v>1.00157073775528</v>
      </c>
      <c r="M74" s="43">
        <v>0.99947043212409903</v>
      </c>
      <c r="N74" s="8">
        <v>38.313923726834332</v>
      </c>
      <c r="O74" s="9">
        <f t="shared" si="7"/>
        <v>38.31</v>
      </c>
      <c r="P74" s="6">
        <f t="shared" si="8"/>
        <v>38.471010814114351</v>
      </c>
      <c r="Q74" s="6">
        <f t="shared" si="9"/>
        <v>39.067311481733128</v>
      </c>
      <c r="R74" s="13">
        <f>Q74*Index!$D$22</f>
        <v>51.01346820273217</v>
      </c>
      <c r="T74" s="8">
        <v>1.8746245382050688</v>
      </c>
      <c r="U74" s="6">
        <f t="shared" si="10"/>
        <v>1.9036812185472476</v>
      </c>
      <c r="V74" s="6">
        <f>U74*Index!$H$27</f>
        <v>2.1013078686731594</v>
      </c>
      <c r="X74" s="8">
        <v>53.114776071405402</v>
      </c>
      <c r="Y74" s="41">
        <f t="shared" si="11"/>
        <v>53.11</v>
      </c>
      <c r="Z74" s="27"/>
      <c r="AA74" s="38"/>
    </row>
    <row r="75" spans="1:27">
      <c r="A75" s="2" t="s">
        <v>304</v>
      </c>
      <c r="B75" s="2" t="s">
        <v>51</v>
      </c>
      <c r="C75" s="2">
        <v>5</v>
      </c>
      <c r="D75" s="2" t="s">
        <v>61</v>
      </c>
      <c r="E75" s="2" t="s">
        <v>53</v>
      </c>
      <c r="F75" s="2" t="s">
        <v>40</v>
      </c>
      <c r="G75" s="29">
        <v>8.4244415052201802</v>
      </c>
      <c r="H75" s="29">
        <v>10.316222721764801</v>
      </c>
      <c r="I75" s="29">
        <f t="shared" si="6"/>
        <v>10.655428822625602</v>
      </c>
      <c r="J75" s="8">
        <v>2.8450385955452502</v>
      </c>
      <c r="K75" s="32">
        <v>0</v>
      </c>
      <c r="L75" s="43">
        <v>1.01885808752023</v>
      </c>
      <c r="M75" s="43">
        <v>0.9992559480573</v>
      </c>
      <c r="N75" s="8">
        <v>54.28296748071962</v>
      </c>
      <c r="O75" s="9">
        <f t="shared" si="7"/>
        <v>54.28</v>
      </c>
      <c r="P75" s="6">
        <f t="shared" si="8"/>
        <v>54.505527647390572</v>
      </c>
      <c r="Q75" s="6">
        <f t="shared" si="9"/>
        <v>55.35036332592513</v>
      </c>
      <c r="R75" s="13">
        <f>Q75*Index!$D$22</f>
        <v>72.27561591631418</v>
      </c>
      <c r="T75" s="8">
        <v>2.1319567555952625</v>
      </c>
      <c r="U75" s="6">
        <f t="shared" si="10"/>
        <v>2.1650020853069893</v>
      </c>
      <c r="V75" s="6">
        <f>U75*Index!$H$27</f>
        <v>2.3897572099918603</v>
      </c>
      <c r="X75" s="8">
        <v>74.665373126306093</v>
      </c>
      <c r="Y75" s="41">
        <f t="shared" si="11"/>
        <v>74.67</v>
      </c>
      <c r="Z75" s="27"/>
      <c r="AA75" s="38"/>
    </row>
    <row r="76" spans="1:27">
      <c r="A76" s="2" t="s">
        <v>305</v>
      </c>
      <c r="B76" s="2" t="s">
        <v>51</v>
      </c>
      <c r="C76" s="2">
        <v>5</v>
      </c>
      <c r="D76" s="2" t="s">
        <v>62</v>
      </c>
      <c r="E76" s="2" t="s">
        <v>53</v>
      </c>
      <c r="F76" s="2" t="s">
        <v>40</v>
      </c>
      <c r="G76" s="29">
        <v>8.4244415052201802</v>
      </c>
      <c r="H76" s="29">
        <v>13.566184095875499</v>
      </c>
      <c r="I76" s="29">
        <f t="shared" si="6"/>
        <v>14.094149919529617</v>
      </c>
      <c r="J76" s="8">
        <v>2.8942271436833198</v>
      </c>
      <c r="K76" s="32">
        <v>0</v>
      </c>
      <c r="L76" s="43">
        <v>1.02998085356908</v>
      </c>
      <c r="M76" s="43">
        <v>0.99420166238587404</v>
      </c>
      <c r="N76" s="8">
        <v>65.173918539025166</v>
      </c>
      <c r="O76" s="9">
        <f t="shared" si="7"/>
        <v>65.17</v>
      </c>
      <c r="P76" s="6">
        <f t="shared" si="8"/>
        <v>65.441131605035167</v>
      </c>
      <c r="Q76" s="6">
        <f t="shared" si="9"/>
        <v>66.455469144913224</v>
      </c>
      <c r="R76" s="13">
        <f>Q76*Index!$D$22</f>
        <v>86.776484829441486</v>
      </c>
      <c r="T76" s="8">
        <v>2.6626184189873969</v>
      </c>
      <c r="U76" s="6">
        <f t="shared" si="10"/>
        <v>2.7038890044817019</v>
      </c>
      <c r="V76" s="6">
        <f>U76*Index!$H$27</f>
        <v>2.9845875379661004</v>
      </c>
      <c r="X76" s="8">
        <v>89.761072367407607</v>
      </c>
      <c r="Y76" s="41">
        <f t="shared" si="11"/>
        <v>89.76</v>
      </c>
      <c r="Z76" s="27"/>
      <c r="AA76" s="38"/>
    </row>
    <row r="77" spans="1:27">
      <c r="A77" s="2" t="s">
        <v>306</v>
      </c>
      <c r="B77" s="2" t="s">
        <v>51</v>
      </c>
      <c r="C77" s="2">
        <v>5</v>
      </c>
      <c r="D77" s="2" t="s">
        <v>63</v>
      </c>
      <c r="E77" s="2" t="s">
        <v>53</v>
      </c>
      <c r="F77" s="2" t="s">
        <v>40</v>
      </c>
      <c r="G77" s="29">
        <v>8.4244415052201802</v>
      </c>
      <c r="H77" s="29">
        <v>17.335195950589501</v>
      </c>
      <c r="I77" s="29">
        <f t="shared" si="6"/>
        <v>18.622309550596761</v>
      </c>
      <c r="J77" s="8">
        <v>2.8315872172582899</v>
      </c>
      <c r="K77" s="32">
        <v>0</v>
      </c>
      <c r="L77" s="43">
        <v>1.05103692563536</v>
      </c>
      <c r="M77" s="43">
        <v>0.99898135610156302</v>
      </c>
      <c r="N77" s="8">
        <v>76.585234558018072</v>
      </c>
      <c r="O77" s="9">
        <f t="shared" si="7"/>
        <v>76.59</v>
      </c>
      <c r="P77" s="6">
        <f t="shared" si="8"/>
        <v>76.899234019705943</v>
      </c>
      <c r="Q77" s="6">
        <f t="shared" si="9"/>
        <v>78.091172147011392</v>
      </c>
      <c r="R77" s="13">
        <f>Q77*Index!$D$22</f>
        <v>101.97019902683415</v>
      </c>
      <c r="T77" s="8">
        <v>2.3476500158958364</v>
      </c>
      <c r="U77" s="6">
        <f t="shared" si="10"/>
        <v>2.3840385911422222</v>
      </c>
      <c r="V77" s="6">
        <f>U77*Index!$H$27</f>
        <v>2.631532528650248</v>
      </c>
      <c r="X77" s="8">
        <v>104.60173155548399</v>
      </c>
      <c r="Y77" s="41">
        <f t="shared" si="11"/>
        <v>104.6</v>
      </c>
      <c r="Z77" s="27"/>
      <c r="AA77" s="38"/>
    </row>
    <row r="78" spans="1:27">
      <c r="A78" s="2" t="s">
        <v>307</v>
      </c>
      <c r="B78" s="2" t="s">
        <v>51</v>
      </c>
      <c r="C78" s="2">
        <v>5</v>
      </c>
      <c r="D78" s="2" t="s">
        <v>1457</v>
      </c>
      <c r="E78" s="2" t="s">
        <v>53</v>
      </c>
      <c r="F78" s="2" t="s">
        <v>40</v>
      </c>
      <c r="G78" s="29">
        <v>8.4244415052201802</v>
      </c>
      <c r="H78" s="29">
        <v>21.006554702359999</v>
      </c>
      <c r="I78" s="29">
        <f t="shared" si="6"/>
        <v>21.346934165358658</v>
      </c>
      <c r="J78" s="8">
        <v>2.88957092479427</v>
      </c>
      <c r="K78" s="32">
        <v>0</v>
      </c>
      <c r="L78" s="43">
        <v>1.020786838949</v>
      </c>
      <c r="M78" s="43">
        <v>0.99096628297313005</v>
      </c>
      <c r="N78" s="8">
        <v>86.026501528832057</v>
      </c>
      <c r="O78" s="9">
        <f t="shared" si="7"/>
        <v>86.03</v>
      </c>
      <c r="P78" s="6">
        <f t="shared" si="8"/>
        <v>86.379210185100263</v>
      </c>
      <c r="Q78" s="6">
        <f t="shared" si="9"/>
        <v>87.718087942969319</v>
      </c>
      <c r="R78" s="13">
        <f>Q78*Index!$D$22</f>
        <v>114.54087113661336</v>
      </c>
      <c r="T78" s="8">
        <v>2.4463322013987621</v>
      </c>
      <c r="U78" s="6">
        <f t="shared" si="10"/>
        <v>2.4842503505204432</v>
      </c>
      <c r="V78" s="6">
        <f>U78*Index!$H$27</f>
        <v>2.7421475604441392</v>
      </c>
      <c r="X78" s="8">
        <v>117.283018697058</v>
      </c>
      <c r="Y78" s="41">
        <f t="shared" si="11"/>
        <v>117.28</v>
      </c>
      <c r="Z78" s="27"/>
      <c r="AA78" s="38"/>
    </row>
    <row r="79" spans="1:27">
      <c r="A79" s="2" t="s">
        <v>308</v>
      </c>
      <c r="B79" s="2" t="s">
        <v>51</v>
      </c>
      <c r="C79" s="2">
        <v>5</v>
      </c>
      <c r="D79" s="2" t="s">
        <v>1458</v>
      </c>
      <c r="E79" s="2" t="s">
        <v>53</v>
      </c>
      <c r="F79" s="2" t="s">
        <v>215</v>
      </c>
      <c r="G79" s="29">
        <v>8.4244415052201802</v>
      </c>
      <c r="H79" s="29">
        <v>27.342225082851801</v>
      </c>
      <c r="I79" s="29">
        <f t="shared" si="6"/>
        <v>27.39168506141035</v>
      </c>
      <c r="J79" s="8">
        <v>3.2077679550421099</v>
      </c>
      <c r="K79" s="32">
        <v>0</v>
      </c>
      <c r="L79" s="43">
        <v>1.0045346564064199</v>
      </c>
      <c r="M79" s="43">
        <v>0.99686242264970404</v>
      </c>
      <c r="N79" s="8">
        <v>114.88982307416916</v>
      </c>
      <c r="O79" s="9">
        <f t="shared" si="7"/>
        <v>114.89</v>
      </c>
      <c r="P79" s="6">
        <f t="shared" si="8"/>
        <v>115.36087134877324</v>
      </c>
      <c r="Q79" s="6">
        <f t="shared" si="9"/>
        <v>117.14896485467924</v>
      </c>
      <c r="R79" s="13">
        <f>Q79*Index!$D$22</f>
        <v>152.97123776719249</v>
      </c>
      <c r="T79" s="8">
        <v>3.2784439934528913</v>
      </c>
      <c r="U79" s="6">
        <f t="shared" si="10"/>
        <v>3.3292598753514113</v>
      </c>
      <c r="V79" s="6">
        <f>U79*Index!$H$27</f>
        <v>3.6748799666534677</v>
      </c>
      <c r="X79" s="8">
        <v>156.64611773384601</v>
      </c>
      <c r="Y79" s="41">
        <f t="shared" si="11"/>
        <v>156.65</v>
      </c>
      <c r="Z79" s="27"/>
      <c r="AA79" s="38"/>
    </row>
    <row r="80" spans="1:27">
      <c r="A80" s="2" t="s">
        <v>309</v>
      </c>
      <c r="B80" s="2" t="s">
        <v>51</v>
      </c>
      <c r="C80" s="2">
        <v>5</v>
      </c>
      <c r="D80" s="2" t="s">
        <v>1452</v>
      </c>
      <c r="E80" s="2" t="s">
        <v>53</v>
      </c>
      <c r="F80" s="2" t="s">
        <v>215</v>
      </c>
      <c r="G80" s="29">
        <v>8.4244415052201802</v>
      </c>
      <c r="H80" s="29">
        <v>22.3708942480283</v>
      </c>
      <c r="I80" s="29">
        <f t="shared" si="6"/>
        <v>20.766777636428998</v>
      </c>
      <c r="J80" s="8">
        <v>3.3752730819649299</v>
      </c>
      <c r="K80" s="32">
        <v>0</v>
      </c>
      <c r="L80" s="43">
        <v>0.96891802186724296</v>
      </c>
      <c r="M80" s="43">
        <v>0.97831847707192698</v>
      </c>
      <c r="N80" s="8">
        <v>98.528336198547947</v>
      </c>
      <c r="O80" s="9">
        <f t="shared" si="7"/>
        <v>98.53</v>
      </c>
      <c r="P80" s="6">
        <f t="shared" si="8"/>
        <v>98.932302376961999</v>
      </c>
      <c r="Q80" s="6">
        <f t="shared" si="9"/>
        <v>100.46575306380491</v>
      </c>
      <c r="R80" s="13">
        <f>Q80*Index!$D$22</f>
        <v>131.18656761882175</v>
      </c>
      <c r="T80" s="8">
        <v>2.9593749062308614</v>
      </c>
      <c r="U80" s="6">
        <f t="shared" si="10"/>
        <v>3.00524521727744</v>
      </c>
      <c r="V80" s="6">
        <f>U80*Index!$H$27</f>
        <v>3.3172284103199665</v>
      </c>
      <c r="X80" s="8">
        <v>132.190253935773</v>
      </c>
      <c r="Y80" s="41">
        <f t="shared" si="11"/>
        <v>132.19</v>
      </c>
      <c r="Z80" s="27"/>
      <c r="AA80" s="38"/>
    </row>
    <row r="81" spans="1:27">
      <c r="A81" s="2" t="s">
        <v>310</v>
      </c>
      <c r="B81" s="2" t="s">
        <v>51</v>
      </c>
      <c r="C81" s="2">
        <v>5</v>
      </c>
      <c r="D81" s="2" t="s">
        <v>221</v>
      </c>
      <c r="E81" s="2" t="s">
        <v>53</v>
      </c>
      <c r="F81" s="2" t="s">
        <v>40</v>
      </c>
      <c r="G81" s="29">
        <v>8.4244415052201802</v>
      </c>
      <c r="H81" s="29">
        <v>17.054472422105199</v>
      </c>
      <c r="I81" s="29">
        <f t="shared" si="6"/>
        <v>17.642911598728666</v>
      </c>
      <c r="J81" s="8">
        <v>3.17753766802032</v>
      </c>
      <c r="K81" s="32">
        <v>1</v>
      </c>
      <c r="L81" s="43">
        <v>1.02840761105634</v>
      </c>
      <c r="M81" s="43">
        <v>0.99483427838168603</v>
      </c>
      <c r="N81" s="8">
        <v>82.82999639338388</v>
      </c>
      <c r="O81" s="9">
        <f t="shared" si="7"/>
        <v>82.83</v>
      </c>
      <c r="P81" s="6">
        <f t="shared" si="8"/>
        <v>83.169599378596757</v>
      </c>
      <c r="Q81" s="6">
        <f t="shared" si="9"/>
        <v>84.45872816896501</v>
      </c>
      <c r="R81" s="13">
        <f>Q81*Index!$D$22</f>
        <v>110.28485146476629</v>
      </c>
      <c r="T81" s="8">
        <v>2.3266228614956717</v>
      </c>
      <c r="U81" s="6">
        <f t="shared" si="10"/>
        <v>2.3626855158488547</v>
      </c>
      <c r="V81" s="6">
        <f>U81*Index!$H$27</f>
        <v>2.6079627288869429</v>
      </c>
      <c r="X81" s="8">
        <v>112.892814193653</v>
      </c>
      <c r="Y81" s="41">
        <f t="shared" si="11"/>
        <v>112.89</v>
      </c>
      <c r="Z81" s="27"/>
      <c r="AA81" s="38"/>
    </row>
    <row r="82" spans="1:27">
      <c r="A82" s="2" t="s">
        <v>311</v>
      </c>
      <c r="B82" s="2" t="s">
        <v>51</v>
      </c>
      <c r="C82" s="2">
        <v>5</v>
      </c>
      <c r="D82" s="2" t="s">
        <v>60</v>
      </c>
      <c r="E82" s="2" t="s">
        <v>54</v>
      </c>
      <c r="F82" s="2" t="s">
        <v>40</v>
      </c>
      <c r="G82" s="29">
        <v>8.4244415052201802</v>
      </c>
      <c r="H82" s="29">
        <v>6.9216955420456703</v>
      </c>
      <c r="I82" s="29">
        <f t="shared" si="6"/>
        <v>6.9260059529923108</v>
      </c>
      <c r="J82" s="8">
        <v>1.93920068430038</v>
      </c>
      <c r="K82" s="32">
        <v>0</v>
      </c>
      <c r="L82" s="43">
        <v>1.00157073775528</v>
      </c>
      <c r="M82" s="43">
        <v>0.99871216431312804</v>
      </c>
      <c r="N82" s="8">
        <v>29.767598215282721</v>
      </c>
      <c r="O82" s="9">
        <f t="shared" si="7"/>
        <v>29.77</v>
      </c>
      <c r="P82" s="6">
        <f t="shared" si="8"/>
        <v>29.889645367965379</v>
      </c>
      <c r="Q82" s="6">
        <f t="shared" si="9"/>
        <v>30.352934871168845</v>
      </c>
      <c r="R82" s="13">
        <f>Q82*Index!$D$22</f>
        <v>39.634375112655718</v>
      </c>
      <c r="T82" s="8">
        <v>1.5782058114368467</v>
      </c>
      <c r="U82" s="6">
        <f t="shared" si="10"/>
        <v>1.6026680015141179</v>
      </c>
      <c r="V82" s="6">
        <f>U82*Index!$H$27</f>
        <v>1.7690455994634899</v>
      </c>
      <c r="X82" s="8">
        <v>41.4034207121192</v>
      </c>
      <c r="Y82" s="41">
        <f t="shared" si="11"/>
        <v>41.4</v>
      </c>
      <c r="Z82" s="27"/>
      <c r="AA82" s="38"/>
    </row>
    <row r="83" spans="1:27">
      <c r="A83" s="2" t="s">
        <v>312</v>
      </c>
      <c r="B83" s="2" t="s">
        <v>51</v>
      </c>
      <c r="C83" s="2">
        <v>5</v>
      </c>
      <c r="D83" s="2" t="s">
        <v>61</v>
      </c>
      <c r="E83" s="2" t="s">
        <v>54</v>
      </c>
      <c r="F83" s="2" t="s">
        <v>40</v>
      </c>
      <c r="G83" s="29">
        <v>8.4244415052201802</v>
      </c>
      <c r="H83" s="29">
        <v>9.5830324087234402</v>
      </c>
      <c r="I83" s="29">
        <f t="shared" si="6"/>
        <v>9.8988446381073594</v>
      </c>
      <c r="J83" s="8">
        <v>2.2141459313618301</v>
      </c>
      <c r="K83" s="32">
        <v>0</v>
      </c>
      <c r="L83" s="43">
        <v>1.01885808752023</v>
      </c>
      <c r="M83" s="43">
        <v>0.99870419079992301</v>
      </c>
      <c r="N83" s="8">
        <v>40.570429463427196</v>
      </c>
      <c r="O83" s="9">
        <f t="shared" si="7"/>
        <v>40.57</v>
      </c>
      <c r="P83" s="6">
        <f t="shared" si="8"/>
        <v>40.736768224227248</v>
      </c>
      <c r="Q83" s="6">
        <f t="shared" si="9"/>
        <v>41.368188131702773</v>
      </c>
      <c r="R83" s="13">
        <f>Q83*Index!$D$22</f>
        <v>54.017915997316585</v>
      </c>
      <c r="T83" s="8">
        <v>1.6940364183702148</v>
      </c>
      <c r="U83" s="6">
        <f t="shared" si="10"/>
        <v>1.7202939828549533</v>
      </c>
      <c r="V83" s="6">
        <f>U83*Index!$H$27</f>
        <v>1.8988826739399198</v>
      </c>
      <c r="X83" s="8">
        <v>55.916798671256501</v>
      </c>
      <c r="Y83" s="41">
        <f t="shared" si="11"/>
        <v>55.92</v>
      </c>
      <c r="Z83" s="27"/>
      <c r="AA83" s="38"/>
    </row>
    <row r="84" spans="1:27">
      <c r="A84" s="2" t="s">
        <v>313</v>
      </c>
      <c r="B84" s="2" t="s">
        <v>51</v>
      </c>
      <c r="C84" s="2">
        <v>5</v>
      </c>
      <c r="D84" s="2" t="s">
        <v>62</v>
      </c>
      <c r="E84" s="2" t="s">
        <v>54</v>
      </c>
      <c r="F84" s="2" t="s">
        <v>40</v>
      </c>
      <c r="G84" s="29">
        <v>8.4244415052201802</v>
      </c>
      <c r="H84" s="29">
        <v>11.799943922851</v>
      </c>
      <c r="I84" s="29">
        <f t="shared" si="6"/>
        <v>11.590239807663401</v>
      </c>
      <c r="J84" s="8">
        <v>2.2532311271736298</v>
      </c>
      <c r="K84" s="32">
        <v>0</v>
      </c>
      <c r="L84" s="43">
        <v>1.02998085356908</v>
      </c>
      <c r="M84" s="43">
        <v>0.96082477846941805</v>
      </c>
      <c r="N84" s="8">
        <v>45.097702934649973</v>
      </c>
      <c r="O84" s="9">
        <f t="shared" si="7"/>
        <v>45.1</v>
      </c>
      <c r="P84" s="6">
        <f t="shared" si="8"/>
        <v>45.282603516682038</v>
      </c>
      <c r="Q84" s="6">
        <f t="shared" si="9"/>
        <v>45.984483871190612</v>
      </c>
      <c r="R84" s="13">
        <f>Q84*Index!$D$22</f>
        <v>60.045800870604616</v>
      </c>
      <c r="T84" s="8">
        <v>1.7221122285135351</v>
      </c>
      <c r="U84" s="6">
        <f t="shared" si="10"/>
        <v>1.7488049680554949</v>
      </c>
      <c r="V84" s="6">
        <f>U84*Index!$H$27</f>
        <v>1.9303534669286961</v>
      </c>
      <c r="X84" s="8">
        <v>61.976154337533302</v>
      </c>
      <c r="Y84" s="41">
        <f t="shared" si="11"/>
        <v>61.98</v>
      </c>
      <c r="Z84" s="27"/>
      <c r="AA84" s="38"/>
    </row>
    <row r="85" spans="1:27">
      <c r="A85" s="2" t="s">
        <v>314</v>
      </c>
      <c r="B85" s="2" t="s">
        <v>51</v>
      </c>
      <c r="C85" s="2">
        <v>5</v>
      </c>
      <c r="D85" s="2" t="s">
        <v>63</v>
      </c>
      <c r="E85" s="2" t="s">
        <v>54</v>
      </c>
      <c r="F85" s="2" t="s">
        <v>40</v>
      </c>
      <c r="G85" s="29">
        <v>8.4244415052201802</v>
      </c>
      <c r="H85" s="29">
        <v>14.4338363474009</v>
      </c>
      <c r="I85" s="29">
        <f t="shared" si="6"/>
        <v>15.429825525892504</v>
      </c>
      <c r="J85" s="8">
        <v>2.2739089001080099</v>
      </c>
      <c r="K85" s="32">
        <v>0</v>
      </c>
      <c r="L85" s="43">
        <v>1.05103692563536</v>
      </c>
      <c r="M85" s="43">
        <v>0.99289790631916497</v>
      </c>
      <c r="N85" s="8">
        <v>54.242430107599802</v>
      </c>
      <c r="O85" s="9">
        <f t="shared" si="7"/>
        <v>54.24</v>
      </c>
      <c r="P85" s="6">
        <f t="shared" si="8"/>
        <v>54.464824071040958</v>
      </c>
      <c r="Q85" s="6">
        <f t="shared" si="9"/>
        <v>55.309028844142098</v>
      </c>
      <c r="R85" s="13">
        <f>Q85*Index!$D$22</f>
        <v>72.22164201352588</v>
      </c>
      <c r="T85" s="8">
        <v>1.7032226116517371</v>
      </c>
      <c r="U85" s="6">
        <f t="shared" si="10"/>
        <v>1.7296225621323391</v>
      </c>
      <c r="V85" s="6">
        <f>U85*Index!$H$27</f>
        <v>1.9091796799975156</v>
      </c>
      <c r="X85" s="8">
        <v>74.130821693523401</v>
      </c>
      <c r="Y85" s="41">
        <f t="shared" si="11"/>
        <v>74.13</v>
      </c>
      <c r="Z85" s="27"/>
      <c r="AA85" s="38"/>
    </row>
    <row r="86" spans="1:27">
      <c r="A86" s="2" t="s">
        <v>315</v>
      </c>
      <c r="B86" s="2" t="s">
        <v>51</v>
      </c>
      <c r="C86" s="2">
        <v>5</v>
      </c>
      <c r="D86" s="2" t="s">
        <v>1457</v>
      </c>
      <c r="E86" s="2" t="s">
        <v>54</v>
      </c>
      <c r="F86" s="2" t="s">
        <v>40</v>
      </c>
      <c r="G86" s="29">
        <v>8.4244415052201802</v>
      </c>
      <c r="H86" s="29">
        <v>16.621628578852899</v>
      </c>
      <c r="I86" s="29">
        <f t="shared" si="6"/>
        <v>15.692945781770323</v>
      </c>
      <c r="J86" s="8">
        <v>2.3644604335863799</v>
      </c>
      <c r="K86" s="32">
        <v>0</v>
      </c>
      <c r="L86" s="43">
        <v>1.020786838949</v>
      </c>
      <c r="M86" s="43">
        <v>0.94331253171520602</v>
      </c>
      <c r="N86" s="8">
        <v>57.02460800156824</v>
      </c>
      <c r="O86" s="9">
        <f t="shared" si="7"/>
        <v>57.02</v>
      </c>
      <c r="P86" s="6">
        <f t="shared" si="8"/>
        <v>57.258408894374668</v>
      </c>
      <c r="Q86" s="6">
        <f t="shared" si="9"/>
        <v>58.14591423223748</v>
      </c>
      <c r="R86" s="13">
        <f>Q86*Index!$D$22</f>
        <v>75.926001414045842</v>
      </c>
      <c r="T86" s="8">
        <v>1.8488420759664557</v>
      </c>
      <c r="U86" s="6">
        <f t="shared" si="10"/>
        <v>1.8774991281439359</v>
      </c>
      <c r="V86" s="6">
        <f>U86*Index!$H$27</f>
        <v>2.0724077397824749</v>
      </c>
      <c r="X86" s="8">
        <v>77.998409153828405</v>
      </c>
      <c r="Y86" s="41">
        <f t="shared" si="11"/>
        <v>78</v>
      </c>
      <c r="Z86" s="27"/>
      <c r="AA86" s="38"/>
    </row>
    <row r="87" spans="1:27">
      <c r="A87" s="2" t="s">
        <v>316</v>
      </c>
      <c r="B87" s="2" t="s">
        <v>51</v>
      </c>
      <c r="C87" s="2">
        <v>5</v>
      </c>
      <c r="D87" s="2" t="s">
        <v>1458</v>
      </c>
      <c r="E87" s="2" t="s">
        <v>54</v>
      </c>
      <c r="F87" s="2" t="s">
        <v>215</v>
      </c>
      <c r="G87" s="29">
        <v>8.4244415052201802</v>
      </c>
      <c r="H87" s="29">
        <v>25.421578518524399</v>
      </c>
      <c r="I87" s="29">
        <f t="shared" si="6"/>
        <v>24.022581577537267</v>
      </c>
      <c r="J87" s="8">
        <v>2.30496843471875</v>
      </c>
      <c r="K87" s="32">
        <v>0</v>
      </c>
      <c r="L87" s="43">
        <v>1.0045346564064199</v>
      </c>
      <c r="M87" s="43">
        <v>0.95433824002796797</v>
      </c>
      <c r="N87" s="8">
        <v>74.789364006346418</v>
      </c>
      <c r="O87" s="9">
        <f t="shared" si="7"/>
        <v>74.790000000000006</v>
      </c>
      <c r="P87" s="6">
        <f t="shared" si="8"/>
        <v>75.096000398772432</v>
      </c>
      <c r="Q87" s="6">
        <f t="shared" si="9"/>
        <v>76.259988404953404</v>
      </c>
      <c r="R87" s="13">
        <f>Q87*Index!$D$22</f>
        <v>99.579068691630155</v>
      </c>
      <c r="T87" s="8">
        <v>2.6196556345519122</v>
      </c>
      <c r="U87" s="6">
        <f t="shared" si="10"/>
        <v>2.6602602968874671</v>
      </c>
      <c r="V87" s="6">
        <f>U87*Index!$H$27</f>
        <v>2.9364296081222752</v>
      </c>
      <c r="X87" s="8">
        <v>102.515498299752</v>
      </c>
      <c r="Y87" s="41">
        <f t="shared" si="11"/>
        <v>102.52</v>
      </c>
      <c r="Z87" s="27"/>
      <c r="AA87" s="38"/>
    </row>
    <row r="88" spans="1:27">
      <c r="A88" s="2" t="s">
        <v>317</v>
      </c>
      <c r="B88" s="2" t="s">
        <v>51</v>
      </c>
      <c r="C88" s="2">
        <v>5</v>
      </c>
      <c r="D88" s="2" t="s">
        <v>1452</v>
      </c>
      <c r="E88" s="2" t="s">
        <v>54</v>
      </c>
      <c r="F88" s="2" t="s">
        <v>215</v>
      </c>
      <c r="G88" s="29">
        <v>8.4244415052201802</v>
      </c>
      <c r="H88" s="29">
        <v>20.343009345557899</v>
      </c>
      <c r="I88" s="29">
        <f t="shared" si="6"/>
        <v>18.426443113480122</v>
      </c>
      <c r="J88" s="8">
        <v>2.48077722076644</v>
      </c>
      <c r="K88" s="32">
        <v>0</v>
      </c>
      <c r="L88" s="43">
        <v>0.96891802186724296</v>
      </c>
      <c r="M88" s="43">
        <v>0.96331912991579405</v>
      </c>
      <c r="N88" s="8">
        <v>66.611062919499602</v>
      </c>
      <c r="O88" s="9">
        <f t="shared" si="7"/>
        <v>66.61</v>
      </c>
      <c r="P88" s="6">
        <f t="shared" si="8"/>
        <v>66.884168277469556</v>
      </c>
      <c r="Q88" s="6">
        <f t="shared" si="9"/>
        <v>67.920872885770336</v>
      </c>
      <c r="R88" s="13">
        <f>Q88*Index!$D$22</f>
        <v>88.689985510780474</v>
      </c>
      <c r="T88" s="8">
        <v>2.2962522356455897</v>
      </c>
      <c r="U88" s="6">
        <f t="shared" si="10"/>
        <v>2.3318441452980965</v>
      </c>
      <c r="V88" s="6">
        <f>U88*Index!$H$27</f>
        <v>2.5739196265084736</v>
      </c>
      <c r="X88" s="8">
        <v>89.694113857237795</v>
      </c>
      <c r="Y88" s="41">
        <f t="shared" si="11"/>
        <v>89.69</v>
      </c>
      <c r="Z88" s="27"/>
      <c r="AA88" s="38"/>
    </row>
    <row r="89" spans="1:27">
      <c r="A89" s="2" t="s">
        <v>318</v>
      </c>
      <c r="B89" s="2" t="s">
        <v>51</v>
      </c>
      <c r="C89" s="2">
        <v>5</v>
      </c>
      <c r="D89" s="2" t="s">
        <v>221</v>
      </c>
      <c r="E89" s="2" t="s">
        <v>54</v>
      </c>
      <c r="F89" s="2" t="s">
        <v>40</v>
      </c>
      <c r="G89" s="29">
        <v>8.4244415052201802</v>
      </c>
      <c r="H89" s="29">
        <v>18.062906302314801</v>
      </c>
      <c r="I89" s="29">
        <f t="shared" si="6"/>
        <v>17.752544633037079</v>
      </c>
      <c r="J89" s="8">
        <v>2.5715442965362398</v>
      </c>
      <c r="K89" s="32">
        <v>1</v>
      </c>
      <c r="L89" s="43">
        <v>1.02840761105634</v>
      </c>
      <c r="M89" s="43">
        <v>0.96098340183569098</v>
      </c>
      <c r="N89" s="8">
        <v>67.315279404343713</v>
      </c>
      <c r="O89" s="9">
        <f t="shared" si="7"/>
        <v>67.319999999999993</v>
      </c>
      <c r="P89" s="6">
        <f t="shared" si="8"/>
        <v>67.591272049901519</v>
      </c>
      <c r="Q89" s="6">
        <f t="shared" si="9"/>
        <v>68.638936766675002</v>
      </c>
      <c r="R89" s="13">
        <f>Q89*Index!$D$22</f>
        <v>89.627621799706787</v>
      </c>
      <c r="T89" s="8">
        <v>2.429443426679105</v>
      </c>
      <c r="U89" s="6">
        <f t="shared" si="10"/>
        <v>2.4670997997926314</v>
      </c>
      <c r="V89" s="6">
        <f>U89*Index!$H$27</f>
        <v>2.7232165614694628</v>
      </c>
      <c r="X89" s="8">
        <v>92.350838361176301</v>
      </c>
      <c r="Y89" s="41">
        <f t="shared" si="11"/>
        <v>92.35</v>
      </c>
      <c r="Z89" s="27"/>
      <c r="AA89" s="38"/>
    </row>
    <row r="90" spans="1:27">
      <c r="A90" s="2" t="s">
        <v>319</v>
      </c>
      <c r="B90" s="2" t="s">
        <v>51</v>
      </c>
      <c r="C90" s="2">
        <v>5</v>
      </c>
      <c r="D90" s="2" t="s">
        <v>60</v>
      </c>
      <c r="E90" s="2" t="s">
        <v>55</v>
      </c>
      <c r="F90" s="2" t="s">
        <v>40</v>
      </c>
      <c r="G90" s="29">
        <v>8.4244415052201802</v>
      </c>
      <c r="H90" s="29">
        <v>6.4140726799066599</v>
      </c>
      <c r="I90" s="29">
        <f t="shared" si="6"/>
        <v>6.4373800943694963</v>
      </c>
      <c r="J90" s="8">
        <v>1.3558380158188299</v>
      </c>
      <c r="K90" s="32">
        <v>1</v>
      </c>
      <c r="L90" s="43">
        <v>1.00157073775528</v>
      </c>
      <c r="M90" s="43">
        <v>1</v>
      </c>
      <c r="N90" s="8">
        <v>20.150222709041099</v>
      </c>
      <c r="O90" s="9">
        <f t="shared" si="7"/>
        <v>20.149999999999999</v>
      </c>
      <c r="P90" s="6">
        <f t="shared" si="8"/>
        <v>20.232838622148169</v>
      </c>
      <c r="Q90" s="6">
        <f t="shared" si="9"/>
        <v>20.546447620791465</v>
      </c>
      <c r="R90" s="13">
        <f>Q90*Index!$D$22</f>
        <v>26.829221480275997</v>
      </c>
      <c r="T90" s="8">
        <v>1.4982171490124701</v>
      </c>
      <c r="U90" s="6">
        <f t="shared" si="10"/>
        <v>1.5214395148221633</v>
      </c>
      <c r="V90" s="6">
        <f>U90*Index!$H$27</f>
        <v>1.6793845487669492</v>
      </c>
      <c r="X90" s="8">
        <v>28.508606029043001</v>
      </c>
      <c r="Y90" s="41">
        <f t="shared" si="11"/>
        <v>28.51</v>
      </c>
      <c r="Z90" s="27"/>
      <c r="AA90" s="38"/>
    </row>
    <row r="91" spans="1:27">
      <c r="A91" s="2" t="s">
        <v>320</v>
      </c>
      <c r="B91" s="2" t="s">
        <v>51</v>
      </c>
      <c r="C91" s="2">
        <v>5</v>
      </c>
      <c r="D91" s="2" t="s">
        <v>61</v>
      </c>
      <c r="E91" s="2" t="s">
        <v>55</v>
      </c>
      <c r="F91" s="2" t="s">
        <v>40</v>
      </c>
      <c r="G91" s="29">
        <v>8.4244415052201802</v>
      </c>
      <c r="H91" s="29">
        <v>9.4769198024852397</v>
      </c>
      <c r="I91" s="29">
        <f t="shared" si="6"/>
        <v>9.8045064964012134</v>
      </c>
      <c r="J91" s="8">
        <v>1.6801439959973401</v>
      </c>
      <c r="K91" s="32">
        <v>0</v>
      </c>
      <c r="L91" s="43">
        <v>1.01885808752023</v>
      </c>
      <c r="M91" s="43">
        <v>0.999451791570245</v>
      </c>
      <c r="N91" s="8">
        <v>30.627257538271856</v>
      </c>
      <c r="O91" s="9">
        <f t="shared" si="7"/>
        <v>30.63</v>
      </c>
      <c r="P91" s="6">
        <f t="shared" si="8"/>
        <v>30.75282929417877</v>
      </c>
      <c r="Q91" s="6">
        <f t="shared" si="9"/>
        <v>31.229498148238545</v>
      </c>
      <c r="R91" s="13">
        <f>Q91*Index!$D$22</f>
        <v>40.778977368774264</v>
      </c>
      <c r="T91" s="8">
        <v>1.7663235887957049</v>
      </c>
      <c r="U91" s="6">
        <f t="shared" si="10"/>
        <v>1.7937016044220384</v>
      </c>
      <c r="V91" s="6">
        <f>U91*Index!$H$27</f>
        <v>1.9799109528957901</v>
      </c>
      <c r="X91" s="8">
        <v>42.758888321670099</v>
      </c>
      <c r="Y91" s="41">
        <f t="shared" si="11"/>
        <v>42.76</v>
      </c>
      <c r="Z91" s="27"/>
      <c r="AA91" s="38"/>
    </row>
    <row r="92" spans="1:27">
      <c r="A92" s="2" t="s">
        <v>321</v>
      </c>
      <c r="B92" s="2" t="s">
        <v>51</v>
      </c>
      <c r="C92" s="2">
        <v>5</v>
      </c>
      <c r="D92" s="2" t="s">
        <v>62</v>
      </c>
      <c r="E92" s="2" t="s">
        <v>55</v>
      </c>
      <c r="F92" s="2" t="s">
        <v>40</v>
      </c>
      <c r="G92" s="29">
        <v>8.4244415052201802</v>
      </c>
      <c r="H92" s="29">
        <v>12.4544560803021</v>
      </c>
      <c r="I92" s="29">
        <f t="shared" si="6"/>
        <v>12.804413579110815</v>
      </c>
      <c r="J92" s="8">
        <v>1.72438944929476</v>
      </c>
      <c r="K92" s="32">
        <v>0</v>
      </c>
      <c r="L92" s="43">
        <v>1.02998085356908</v>
      </c>
      <c r="M92" s="43">
        <v>0.987165244910437</v>
      </c>
      <c r="N92" s="8">
        <v>36.606813728027859</v>
      </c>
      <c r="O92" s="9">
        <f t="shared" si="7"/>
        <v>36.61</v>
      </c>
      <c r="P92" s="6">
        <f t="shared" si="8"/>
        <v>36.756901664312771</v>
      </c>
      <c r="Q92" s="6">
        <f t="shared" si="9"/>
        <v>37.32663364010962</v>
      </c>
      <c r="R92" s="13">
        <f>Q92*Index!$D$22</f>
        <v>48.740519019464699</v>
      </c>
      <c r="T92" s="8">
        <v>2.0611642988303598</v>
      </c>
      <c r="U92" s="6">
        <f t="shared" si="10"/>
        <v>2.0931123454622305</v>
      </c>
      <c r="V92" s="6">
        <f>U92*Index!$H$27</f>
        <v>2.3104043884475378</v>
      </c>
      <c r="X92" s="8">
        <v>51.0509234079123</v>
      </c>
      <c r="Y92" s="41">
        <f t="shared" si="11"/>
        <v>51.05</v>
      </c>
      <c r="Z92" s="27"/>
      <c r="AA92" s="38"/>
    </row>
    <row r="93" spans="1:27">
      <c r="A93" s="2" t="s">
        <v>322</v>
      </c>
      <c r="B93" s="2" t="s">
        <v>51</v>
      </c>
      <c r="C93" s="2">
        <v>5</v>
      </c>
      <c r="D93" s="2" t="s">
        <v>63</v>
      </c>
      <c r="E93" s="2" t="s">
        <v>55</v>
      </c>
      <c r="F93" s="2" t="s">
        <v>40</v>
      </c>
      <c r="G93" s="29">
        <v>8.4244415052201802</v>
      </c>
      <c r="H93" s="29">
        <v>15.9074257228864</v>
      </c>
      <c r="I93" s="29">
        <f t="shared" si="6"/>
        <v>17.07311253916642</v>
      </c>
      <c r="J93" s="8">
        <v>1.71269449571428</v>
      </c>
      <c r="K93" s="32">
        <v>0</v>
      </c>
      <c r="L93" s="43">
        <v>1.05103692563536</v>
      </c>
      <c r="M93" s="43">
        <v>0.99702284342805902</v>
      </c>
      <c r="N93" s="8">
        <v>43.669520465998097</v>
      </c>
      <c r="O93" s="9">
        <f t="shared" si="7"/>
        <v>43.67</v>
      </c>
      <c r="P93" s="6">
        <f t="shared" si="8"/>
        <v>43.848565499908688</v>
      </c>
      <c r="Q93" s="6">
        <f t="shared" si="9"/>
        <v>44.528218265157278</v>
      </c>
      <c r="R93" s="13">
        <f>Q93*Index!$D$22</f>
        <v>58.144232619028109</v>
      </c>
      <c r="T93" s="8">
        <v>1.9296331845210357</v>
      </c>
      <c r="U93" s="6">
        <f t="shared" si="10"/>
        <v>1.9595424988811119</v>
      </c>
      <c r="V93" s="6">
        <f>U93*Index!$H$27</f>
        <v>2.1629682699924953</v>
      </c>
      <c r="X93" s="8">
        <v>60.307200889020599</v>
      </c>
      <c r="Y93" s="41">
        <f t="shared" si="11"/>
        <v>60.31</v>
      </c>
      <c r="Z93" s="27"/>
      <c r="AA93" s="38"/>
    </row>
    <row r="94" spans="1:27">
      <c r="A94" s="2" t="s">
        <v>323</v>
      </c>
      <c r="B94" s="2" t="s">
        <v>51</v>
      </c>
      <c r="C94" s="2">
        <v>5</v>
      </c>
      <c r="D94" s="2" t="s">
        <v>1457</v>
      </c>
      <c r="E94" s="2" t="s">
        <v>55</v>
      </c>
      <c r="F94" s="2" t="s">
        <v>40</v>
      </c>
      <c r="G94" s="29">
        <v>8.4244415052201802</v>
      </c>
      <c r="H94" s="29">
        <v>19.265771951554601</v>
      </c>
      <c r="I94" s="29">
        <f t="shared" si="6"/>
        <v>19.43009888674046</v>
      </c>
      <c r="J94" s="8">
        <v>1.71060167776137</v>
      </c>
      <c r="K94" s="32">
        <v>0</v>
      </c>
      <c r="L94" s="43">
        <v>1.020786838949</v>
      </c>
      <c r="M94" s="43">
        <v>0.98545008480575402</v>
      </c>
      <c r="N94" s="8">
        <v>47.648023527759733</v>
      </c>
      <c r="O94" s="9">
        <f t="shared" si="7"/>
        <v>47.65</v>
      </c>
      <c r="P94" s="6">
        <f t="shared" si="8"/>
        <v>47.843380424223547</v>
      </c>
      <c r="Q94" s="6">
        <f t="shared" si="9"/>
        <v>48.584952820799018</v>
      </c>
      <c r="R94" s="13">
        <f>Q94*Index!$D$22</f>
        <v>63.441451480835845</v>
      </c>
      <c r="T94" s="8">
        <v>2.1883184640603912</v>
      </c>
      <c r="U94" s="6">
        <f t="shared" si="10"/>
        <v>2.2222374002533276</v>
      </c>
      <c r="V94" s="6">
        <f>U94*Index!$H$27</f>
        <v>2.4529342884286103</v>
      </c>
      <c r="X94" s="8">
        <v>65.894385769264503</v>
      </c>
      <c r="Y94" s="41">
        <f t="shared" si="11"/>
        <v>65.89</v>
      </c>
      <c r="Z94" s="27"/>
      <c r="AA94" s="38"/>
    </row>
    <row r="95" spans="1:27">
      <c r="A95" s="2" t="s">
        <v>324</v>
      </c>
      <c r="B95" s="2" t="s">
        <v>51</v>
      </c>
      <c r="C95" s="2">
        <v>5</v>
      </c>
      <c r="D95" s="2" t="s">
        <v>1458</v>
      </c>
      <c r="E95" s="2" t="s">
        <v>55</v>
      </c>
      <c r="F95" s="2" t="s">
        <v>215</v>
      </c>
      <c r="G95" s="29">
        <v>8.4244415052201802</v>
      </c>
      <c r="H95" s="29">
        <v>25.117939334152599</v>
      </c>
      <c r="I95" s="29">
        <f t="shared" si="6"/>
        <v>24.918383959534289</v>
      </c>
      <c r="J95" s="8">
        <v>1.55933154650274</v>
      </c>
      <c r="K95" s="32">
        <v>0</v>
      </c>
      <c r="L95" s="43">
        <v>1.0045346564064199</v>
      </c>
      <c r="M95" s="43">
        <v>0.98956332001826197</v>
      </c>
      <c r="N95" s="8">
        <v>51.992519596726318</v>
      </c>
      <c r="O95" s="9">
        <f t="shared" si="7"/>
        <v>51.99</v>
      </c>
      <c r="P95" s="6">
        <f t="shared" si="8"/>
        <v>52.205688927072899</v>
      </c>
      <c r="Q95" s="6">
        <f t="shared" si="9"/>
        <v>53.01487710544253</v>
      </c>
      <c r="R95" s="13">
        <f>Q95*Index!$D$22</f>
        <v>69.225975500125941</v>
      </c>
      <c r="T95" s="8">
        <v>3.1002114666751623</v>
      </c>
      <c r="U95" s="6">
        <f t="shared" si="10"/>
        <v>3.1482647444086274</v>
      </c>
      <c r="V95" s="6">
        <f>U95*Index!$H$27</f>
        <v>3.4750952079784629</v>
      </c>
      <c r="X95" s="8">
        <v>72.701070708104396</v>
      </c>
      <c r="Y95" s="41">
        <f t="shared" si="11"/>
        <v>72.7</v>
      </c>
      <c r="Z95" s="27"/>
      <c r="AA95" s="38"/>
    </row>
    <row r="96" spans="1:27">
      <c r="A96" s="2" t="s">
        <v>325</v>
      </c>
      <c r="B96" s="2" t="s">
        <v>51</v>
      </c>
      <c r="C96" s="2">
        <v>5</v>
      </c>
      <c r="D96" s="2" t="s">
        <v>1452</v>
      </c>
      <c r="E96" s="2" t="s">
        <v>55</v>
      </c>
      <c r="F96" s="2" t="s">
        <v>215</v>
      </c>
      <c r="G96" s="29">
        <v>8.4244415052201802</v>
      </c>
      <c r="H96" s="29">
        <v>20.5466639376091</v>
      </c>
      <c r="I96" s="29">
        <f t="shared" si="6"/>
        <v>19.460555428809567</v>
      </c>
      <c r="J96" s="8">
        <v>1.61943236399325</v>
      </c>
      <c r="K96" s="32">
        <v>0</v>
      </c>
      <c r="L96" s="43">
        <v>0.96891802186724296</v>
      </c>
      <c r="M96" s="43">
        <v>0.99338706440770497</v>
      </c>
      <c r="N96" s="8">
        <v>45.157866504820177</v>
      </c>
      <c r="O96" s="9">
        <f t="shared" si="7"/>
        <v>45.16</v>
      </c>
      <c r="P96" s="6">
        <f t="shared" si="8"/>
        <v>45.343013757489942</v>
      </c>
      <c r="Q96" s="6">
        <f t="shared" si="9"/>
        <v>46.04583047073104</v>
      </c>
      <c r="R96" s="13">
        <f>Q96*Index!$D$22</f>
        <v>60.125906275514922</v>
      </c>
      <c r="T96" s="8">
        <v>2.3813283116663091</v>
      </c>
      <c r="U96" s="6">
        <f t="shared" si="10"/>
        <v>2.418238900497137</v>
      </c>
      <c r="V96" s="6">
        <f>U96*Index!$H$27</f>
        <v>2.669283270979566</v>
      </c>
      <c r="X96" s="8">
        <v>61.715076430241602</v>
      </c>
      <c r="Y96" s="41">
        <f t="shared" si="11"/>
        <v>61.72</v>
      </c>
      <c r="Z96" s="27"/>
      <c r="AA96" s="38"/>
    </row>
    <row r="97" spans="1:27">
      <c r="A97" s="2" t="s">
        <v>326</v>
      </c>
      <c r="B97" s="2" t="s">
        <v>51</v>
      </c>
      <c r="C97" s="2">
        <v>5</v>
      </c>
      <c r="D97" s="2" t="s">
        <v>221</v>
      </c>
      <c r="E97" s="2" t="s">
        <v>55</v>
      </c>
      <c r="F97" s="2" t="s">
        <v>40</v>
      </c>
      <c r="G97" s="29">
        <v>8.4244415052201802</v>
      </c>
      <c r="H97" s="29">
        <v>15.6852202789469</v>
      </c>
      <c r="I97" s="29">
        <f t="shared" si="6"/>
        <v>15.990632492444789</v>
      </c>
      <c r="J97" s="8">
        <v>1.98571818047772</v>
      </c>
      <c r="K97" s="32">
        <v>1</v>
      </c>
      <c r="L97" s="43">
        <v>1.02840761105634</v>
      </c>
      <c r="M97" s="43">
        <v>0.98469480054971004</v>
      </c>
      <c r="N97" s="8">
        <v>48.48145631487224</v>
      </c>
      <c r="O97" s="9">
        <f t="shared" si="7"/>
        <v>48.48</v>
      </c>
      <c r="P97" s="6">
        <f t="shared" si="8"/>
        <v>48.680230285763216</v>
      </c>
      <c r="Q97" s="6">
        <f t="shared" si="9"/>
        <v>49.434773855192546</v>
      </c>
      <c r="R97" s="13">
        <f>Q97*Index!$D$22</f>
        <v>64.551134145749131</v>
      </c>
      <c r="T97" s="8">
        <v>2.1961802413806386</v>
      </c>
      <c r="U97" s="6">
        <f t="shared" si="10"/>
        <v>2.2302210351220388</v>
      </c>
      <c r="V97" s="6">
        <f>U97*Index!$H$27</f>
        <v>2.4617467275107368</v>
      </c>
      <c r="X97" s="8">
        <v>67.012880873259903</v>
      </c>
      <c r="Y97" s="41">
        <f t="shared" si="11"/>
        <v>67.010000000000005</v>
      </c>
      <c r="Z97" s="27"/>
      <c r="AA97" s="38"/>
    </row>
    <row r="98" spans="1:27">
      <c r="A98" s="2" t="s">
        <v>327</v>
      </c>
      <c r="B98" s="2" t="s">
        <v>51</v>
      </c>
      <c r="C98" s="2">
        <v>5</v>
      </c>
      <c r="D98" s="2" t="s">
        <v>60</v>
      </c>
      <c r="E98" s="2" t="s">
        <v>56</v>
      </c>
      <c r="F98" s="2" t="s">
        <v>40</v>
      </c>
      <c r="G98" s="29">
        <v>8.4244415052201802</v>
      </c>
      <c r="H98" s="29">
        <v>6.8804297934744696</v>
      </c>
      <c r="I98" s="29">
        <f t="shared" si="6"/>
        <v>6.9044697326630313</v>
      </c>
      <c r="J98" s="8">
        <v>1.3839569813957</v>
      </c>
      <c r="K98" s="32">
        <v>1</v>
      </c>
      <c r="L98" s="43">
        <v>1.00157073775528</v>
      </c>
      <c r="M98" s="43">
        <v>1</v>
      </c>
      <c r="N98" s="8">
        <v>21.214553724863599</v>
      </c>
      <c r="O98" s="9">
        <f t="shared" si="7"/>
        <v>21.21</v>
      </c>
      <c r="P98" s="6">
        <f t="shared" si="8"/>
        <v>21.301533395135539</v>
      </c>
      <c r="Q98" s="6">
        <f t="shared" si="9"/>
        <v>21.63170716276014</v>
      </c>
      <c r="R98" s="13">
        <f>Q98*Index!$D$22</f>
        <v>28.24633596899163</v>
      </c>
      <c r="T98" s="8">
        <v>1.5186897661612999</v>
      </c>
      <c r="U98" s="6">
        <f t="shared" si="10"/>
        <v>1.5422294575368001</v>
      </c>
      <c r="V98" s="6">
        <f>U98*Index!$H$27</f>
        <v>1.7023327555307206</v>
      </c>
      <c r="X98" s="8">
        <v>29.948668724522399</v>
      </c>
      <c r="Y98" s="41">
        <f t="shared" si="11"/>
        <v>29.95</v>
      </c>
      <c r="Z98" s="27"/>
      <c r="AA98" s="38"/>
    </row>
    <row r="99" spans="1:27">
      <c r="A99" s="2" t="s">
        <v>328</v>
      </c>
      <c r="B99" s="2" t="s">
        <v>51</v>
      </c>
      <c r="C99" s="2">
        <v>5</v>
      </c>
      <c r="D99" s="2" t="s">
        <v>61</v>
      </c>
      <c r="E99" s="2" t="s">
        <v>56</v>
      </c>
      <c r="F99" s="2" t="s">
        <v>40</v>
      </c>
      <c r="G99" s="29">
        <v>8.4244415052201802</v>
      </c>
      <c r="H99" s="29">
        <v>10.1575035653252</v>
      </c>
      <c r="I99" s="29">
        <f t="shared" si="6"/>
        <v>10.496846208277439</v>
      </c>
      <c r="J99" s="8">
        <v>1.6848644453177899</v>
      </c>
      <c r="K99" s="32">
        <v>0</v>
      </c>
      <c r="L99" s="43">
        <v>1.01885808752023</v>
      </c>
      <c r="M99" s="43">
        <v>0.99941490123002197</v>
      </c>
      <c r="N99" s="8">
        <v>31.879804928100459</v>
      </c>
      <c r="O99" s="9">
        <f t="shared" si="7"/>
        <v>31.88</v>
      </c>
      <c r="P99" s="6">
        <f t="shared" si="8"/>
        <v>32.01051212830567</v>
      </c>
      <c r="Q99" s="6">
        <f t="shared" si="9"/>
        <v>32.506675066294413</v>
      </c>
      <c r="R99" s="13">
        <f>Q99*Index!$D$22</f>
        <v>42.446694486420576</v>
      </c>
      <c r="T99" s="8">
        <v>1.9219299757137276</v>
      </c>
      <c r="U99" s="6">
        <f t="shared" si="10"/>
        <v>1.9517198903372905</v>
      </c>
      <c r="V99" s="6">
        <f>U99*Index!$H$27</f>
        <v>2.1543335738435121</v>
      </c>
      <c r="X99" s="8">
        <v>44.601028060264099</v>
      </c>
      <c r="Y99" s="41">
        <f t="shared" si="11"/>
        <v>44.6</v>
      </c>
      <c r="Z99" s="27"/>
      <c r="AA99" s="38"/>
    </row>
    <row r="100" spans="1:27">
      <c r="A100" s="2" t="s">
        <v>329</v>
      </c>
      <c r="B100" s="2" t="s">
        <v>51</v>
      </c>
      <c r="C100" s="2">
        <v>5</v>
      </c>
      <c r="D100" s="2" t="s">
        <v>62</v>
      </c>
      <c r="E100" s="2" t="s">
        <v>56</v>
      </c>
      <c r="F100" s="2" t="s">
        <v>40</v>
      </c>
      <c r="G100" s="29">
        <v>8.4244415052201802</v>
      </c>
      <c r="H100" s="29">
        <v>13.336998824757501</v>
      </c>
      <c r="I100" s="29">
        <f t="shared" si="6"/>
        <v>13.802547154828133</v>
      </c>
      <c r="J100" s="8">
        <v>1.7711069120670599</v>
      </c>
      <c r="K100" s="32">
        <v>0</v>
      </c>
      <c r="L100" s="43">
        <v>1.02998085356908</v>
      </c>
      <c r="M100" s="43">
        <v>0.99166238352063496</v>
      </c>
      <c r="N100" s="8">
        <v>39.36637325024774</v>
      </c>
      <c r="O100" s="9">
        <f t="shared" si="7"/>
        <v>39.369999999999997</v>
      </c>
      <c r="P100" s="6">
        <f t="shared" si="8"/>
        <v>39.527775380573758</v>
      </c>
      <c r="Q100" s="6">
        <f t="shared" si="9"/>
        <v>40.140455898972654</v>
      </c>
      <c r="R100" s="13">
        <f>Q100*Index!$D$22</f>
        <v>52.414762956055178</v>
      </c>
      <c r="T100" s="8">
        <v>2.4553837044490416</v>
      </c>
      <c r="U100" s="6">
        <f t="shared" si="10"/>
        <v>2.4934421518680021</v>
      </c>
      <c r="V100" s="6">
        <f>U100*Index!$H$27</f>
        <v>2.7522935892596392</v>
      </c>
      <c r="X100" s="8">
        <v>55.1670565453148</v>
      </c>
      <c r="Y100" s="41">
        <f t="shared" si="11"/>
        <v>55.17</v>
      </c>
      <c r="Z100" s="27"/>
      <c r="AA100" s="38"/>
    </row>
    <row r="101" spans="1:27">
      <c r="A101" s="2" t="s">
        <v>330</v>
      </c>
      <c r="B101" s="2" t="s">
        <v>51</v>
      </c>
      <c r="C101" s="2">
        <v>5</v>
      </c>
      <c r="D101" s="2" t="s">
        <v>63</v>
      </c>
      <c r="E101" s="2" t="s">
        <v>56</v>
      </c>
      <c r="F101" s="2" t="s">
        <v>40</v>
      </c>
      <c r="G101" s="29">
        <v>8.4244415052201802</v>
      </c>
      <c r="H101" s="29">
        <v>17.0240419802914</v>
      </c>
      <c r="I101" s="29">
        <f t="shared" si="6"/>
        <v>18.301948127492228</v>
      </c>
      <c r="J101" s="8">
        <v>1.71542144161225</v>
      </c>
      <c r="K101" s="32">
        <v>0</v>
      </c>
      <c r="L101" s="43">
        <v>1.05103692563536</v>
      </c>
      <c r="M101" s="43">
        <v>0.99921838035129595</v>
      </c>
      <c r="N101" s="8">
        <v>45.847021832837839</v>
      </c>
      <c r="O101" s="9">
        <f t="shared" si="7"/>
        <v>45.85</v>
      </c>
      <c r="P101" s="6">
        <f t="shared" si="8"/>
        <v>46.034994622352471</v>
      </c>
      <c r="Q101" s="6">
        <f t="shared" si="9"/>
        <v>46.74853703899894</v>
      </c>
      <c r="R101" s="13">
        <f>Q101*Index!$D$22</f>
        <v>61.043489232124237</v>
      </c>
      <c r="T101" s="8">
        <v>1.8108803089750314</v>
      </c>
      <c r="U101" s="6">
        <f t="shared" si="10"/>
        <v>1.8389489537641446</v>
      </c>
      <c r="V101" s="6">
        <f>U101*Index!$H$27</f>
        <v>2.0298555603662196</v>
      </c>
      <c r="X101" s="8">
        <v>63.073344792490502</v>
      </c>
      <c r="Y101" s="41">
        <f t="shared" si="11"/>
        <v>63.07</v>
      </c>
      <c r="Z101" s="27"/>
      <c r="AA101" s="38"/>
    </row>
    <row r="102" spans="1:27">
      <c r="A102" s="2" t="s">
        <v>331</v>
      </c>
      <c r="B102" s="2" t="s">
        <v>51</v>
      </c>
      <c r="C102" s="2">
        <v>5</v>
      </c>
      <c r="D102" s="2" t="s">
        <v>1457</v>
      </c>
      <c r="E102" s="2" t="s">
        <v>56</v>
      </c>
      <c r="F102" s="2" t="s">
        <v>40</v>
      </c>
      <c r="G102" s="29">
        <v>8.4244415052201802</v>
      </c>
      <c r="H102" s="29">
        <v>20.602443371242</v>
      </c>
      <c r="I102" s="29">
        <f t="shared" si="6"/>
        <v>20.965905554844227</v>
      </c>
      <c r="J102" s="8">
        <v>1.73555076523386</v>
      </c>
      <c r="K102" s="32">
        <v>0</v>
      </c>
      <c r="L102" s="43">
        <v>1.020786838949</v>
      </c>
      <c r="M102" s="43">
        <v>0.99190304165890497</v>
      </c>
      <c r="N102" s="8">
        <v>51.008439330583606</v>
      </c>
      <c r="O102" s="9">
        <f t="shared" si="7"/>
        <v>51.01</v>
      </c>
      <c r="P102" s="6">
        <f t="shared" si="8"/>
        <v>51.217573931838999</v>
      </c>
      <c r="Q102" s="6">
        <f t="shared" si="9"/>
        <v>52.011446327782508</v>
      </c>
      <c r="R102" s="13">
        <f>Q102*Index!$D$22</f>
        <v>67.915711698283914</v>
      </c>
      <c r="T102" s="8">
        <v>2.5207208553623439</v>
      </c>
      <c r="U102" s="6">
        <f t="shared" si="10"/>
        <v>2.5597920286204605</v>
      </c>
      <c r="V102" s="6">
        <f>U102*Index!$H$27</f>
        <v>2.8255314385103825</v>
      </c>
      <c r="X102" s="8">
        <v>70.741243136794296</v>
      </c>
      <c r="Y102" s="41">
        <f t="shared" si="11"/>
        <v>70.739999999999995</v>
      </c>
      <c r="Z102" s="27"/>
      <c r="AA102" s="38"/>
    </row>
    <row r="103" spans="1:27">
      <c r="A103" s="2" t="s">
        <v>332</v>
      </c>
      <c r="B103" s="2" t="s">
        <v>51</v>
      </c>
      <c r="C103" s="2">
        <v>5</v>
      </c>
      <c r="D103" s="2" t="s">
        <v>1458</v>
      </c>
      <c r="E103" s="2" t="s">
        <v>56</v>
      </c>
      <c r="F103" s="2" t="s">
        <v>215</v>
      </c>
      <c r="G103" s="29">
        <v>8.4244415052201802</v>
      </c>
      <c r="H103" s="29">
        <v>26.922094651860899</v>
      </c>
      <c r="I103" s="29">
        <f t="shared" si="6"/>
        <v>26.366583309298079</v>
      </c>
      <c r="J103" s="8">
        <v>2.1204336079483501</v>
      </c>
      <c r="K103" s="32">
        <v>0</v>
      </c>
      <c r="L103" s="43">
        <v>1.0045346564064199</v>
      </c>
      <c r="M103" s="43">
        <v>0.97984061292929603</v>
      </c>
      <c r="N103" s="8">
        <v>73.772058271669465</v>
      </c>
      <c r="O103" s="9">
        <f t="shared" si="7"/>
        <v>73.77</v>
      </c>
      <c r="P103" s="6">
        <f t="shared" si="8"/>
        <v>74.074523710583307</v>
      </c>
      <c r="Q103" s="6">
        <f t="shared" si="9"/>
        <v>75.222678828097358</v>
      </c>
      <c r="R103" s="13">
        <f>Q103*Index!$D$22</f>
        <v>98.224566497639202</v>
      </c>
      <c r="T103" s="8">
        <v>3.5087166804912697</v>
      </c>
      <c r="U103" s="6">
        <f t="shared" si="10"/>
        <v>3.5631017890388845</v>
      </c>
      <c r="V103" s="6">
        <f>U103*Index!$H$27</f>
        <v>3.9329976853501192</v>
      </c>
      <c r="X103" s="8">
        <v>102.15756418298901</v>
      </c>
      <c r="Y103" s="41">
        <f t="shared" si="11"/>
        <v>102.16</v>
      </c>
      <c r="Z103" s="27"/>
      <c r="AA103" s="38"/>
    </row>
    <row r="104" spans="1:27">
      <c r="A104" s="2" t="s">
        <v>333</v>
      </c>
      <c r="B104" s="2" t="s">
        <v>51</v>
      </c>
      <c r="C104" s="2">
        <v>5</v>
      </c>
      <c r="D104" s="2" t="s">
        <v>1452</v>
      </c>
      <c r="E104" s="2" t="s">
        <v>56</v>
      </c>
      <c r="F104" s="2" t="s">
        <v>215</v>
      </c>
      <c r="G104" s="29">
        <v>8.4244415052201802</v>
      </c>
      <c r="H104" s="29">
        <v>22.016010002956801</v>
      </c>
      <c r="I104" s="29">
        <f t="shared" si="6"/>
        <v>20.853308440089933</v>
      </c>
      <c r="J104" s="8">
        <v>2.1009064658950698</v>
      </c>
      <c r="K104" s="32">
        <v>0</v>
      </c>
      <c r="L104" s="43">
        <v>0.96891802186724296</v>
      </c>
      <c r="M104" s="43">
        <v>0.99265783220441794</v>
      </c>
      <c r="N104" s="8">
        <v>61.509814166961021</v>
      </c>
      <c r="O104" s="9">
        <f t="shared" si="7"/>
        <v>61.51</v>
      </c>
      <c r="P104" s="6">
        <f t="shared" si="8"/>
        <v>61.762004405045559</v>
      </c>
      <c r="Q104" s="6">
        <f t="shared" si="9"/>
        <v>62.719315473323768</v>
      </c>
      <c r="R104" s="13">
        <f>Q104*Index!$D$22</f>
        <v>81.897875339887364</v>
      </c>
      <c r="T104" s="8">
        <v>3.05656231420775</v>
      </c>
      <c r="U104" s="6">
        <f t="shared" si="10"/>
        <v>3.1039390300779703</v>
      </c>
      <c r="V104" s="6">
        <f>U104*Index!$H$27</f>
        <v>3.4261679131141225</v>
      </c>
      <c r="X104" s="8">
        <v>83.856420989021203</v>
      </c>
      <c r="Y104" s="41">
        <f t="shared" si="11"/>
        <v>83.86</v>
      </c>
      <c r="Z104" s="27"/>
      <c r="AA104" s="38"/>
    </row>
    <row r="105" spans="1:27">
      <c r="A105" s="2" t="s">
        <v>334</v>
      </c>
      <c r="B105" s="2" t="s">
        <v>51</v>
      </c>
      <c r="C105" s="2">
        <v>5</v>
      </c>
      <c r="D105" s="2" t="s">
        <v>221</v>
      </c>
      <c r="E105" s="2" t="s">
        <v>56</v>
      </c>
      <c r="F105" s="2" t="s">
        <v>40</v>
      </c>
      <c r="G105" s="29">
        <v>8.4244415052201802</v>
      </c>
      <c r="H105" s="29">
        <v>16.838811239000101</v>
      </c>
      <c r="I105" s="29">
        <f t="shared" si="6"/>
        <v>17.400180020414979</v>
      </c>
      <c r="J105" s="8">
        <v>2.0138371460546001</v>
      </c>
      <c r="K105" s="32">
        <v>1</v>
      </c>
      <c r="L105" s="43">
        <v>1.02840761105634</v>
      </c>
      <c r="M105" s="43">
        <v>0.99398405183013505</v>
      </c>
      <c r="N105" s="8">
        <v>52.00658211112512</v>
      </c>
      <c r="O105" s="9">
        <f t="shared" si="7"/>
        <v>52.01</v>
      </c>
      <c r="P105" s="6">
        <f t="shared" si="8"/>
        <v>52.219809097780733</v>
      </c>
      <c r="Q105" s="6">
        <f t="shared" si="9"/>
        <v>53.029216138796336</v>
      </c>
      <c r="R105" s="13">
        <f>Q105*Index!$D$22</f>
        <v>69.244699179701243</v>
      </c>
      <c r="T105" s="8">
        <v>2.2357783795228072</v>
      </c>
      <c r="U105" s="6">
        <f t="shared" si="10"/>
        <v>2.2704329444054108</v>
      </c>
      <c r="V105" s="6">
        <f>U105*Index!$H$27</f>
        <v>2.5061331513343656</v>
      </c>
      <c r="X105" s="8">
        <v>71.750832331035596</v>
      </c>
      <c r="Y105" s="41">
        <f t="shared" si="11"/>
        <v>71.75</v>
      </c>
      <c r="Z105" s="27"/>
      <c r="AA105" s="38"/>
    </row>
    <row r="106" spans="1:27">
      <c r="A106" s="2" t="s">
        <v>335</v>
      </c>
      <c r="B106" s="2" t="s">
        <v>51</v>
      </c>
      <c r="C106" s="2">
        <v>5</v>
      </c>
      <c r="D106" s="2" t="s">
        <v>60</v>
      </c>
      <c r="E106" s="2" t="s">
        <v>57</v>
      </c>
      <c r="F106" s="2" t="s">
        <v>40</v>
      </c>
      <c r="G106" s="29">
        <v>8.4244415052201802</v>
      </c>
      <c r="H106" s="29">
        <v>6.6708664253834096</v>
      </c>
      <c r="I106" s="29">
        <f t="shared" si="6"/>
        <v>6.6935262883970985</v>
      </c>
      <c r="J106" s="8">
        <v>1.4806143990151699</v>
      </c>
      <c r="K106" s="32">
        <v>0</v>
      </c>
      <c r="L106" s="43">
        <v>1.00157073775528</v>
      </c>
      <c r="M106" s="43">
        <v>0.99993049105227705</v>
      </c>
      <c r="N106" s="8">
        <v>22.383880799077399</v>
      </c>
      <c r="O106" s="9">
        <f t="shared" si="7"/>
        <v>22.38</v>
      </c>
      <c r="P106" s="6">
        <f t="shared" si="8"/>
        <v>22.475654710353616</v>
      </c>
      <c r="Q106" s="6">
        <f t="shared" si="9"/>
        <v>22.824027358364098</v>
      </c>
      <c r="R106" s="13">
        <f>Q106*Index!$D$22</f>
        <v>29.80324854062733</v>
      </c>
      <c r="T106" s="8">
        <v>1.4998024259023932</v>
      </c>
      <c r="U106" s="6">
        <f t="shared" si="10"/>
        <v>1.5230493635038804</v>
      </c>
      <c r="V106" s="6">
        <f>U106*Index!$H$27</f>
        <v>1.6811615204937842</v>
      </c>
      <c r="X106" s="8">
        <v>31.4844100611211</v>
      </c>
      <c r="Y106" s="41">
        <f t="shared" si="11"/>
        <v>31.48</v>
      </c>
      <c r="Z106" s="27"/>
      <c r="AA106" s="38"/>
    </row>
    <row r="107" spans="1:27">
      <c r="A107" s="2" t="s">
        <v>336</v>
      </c>
      <c r="B107" s="2" t="s">
        <v>51</v>
      </c>
      <c r="C107" s="2">
        <v>5</v>
      </c>
      <c r="D107" s="2" t="s">
        <v>61</v>
      </c>
      <c r="E107" s="2" t="s">
        <v>57</v>
      </c>
      <c r="F107" s="2" t="s">
        <v>40</v>
      </c>
      <c r="G107" s="29">
        <v>8.4244415052201802</v>
      </c>
      <c r="H107" s="29">
        <v>9.4128865659910392</v>
      </c>
      <c r="I107" s="29">
        <f t="shared" si="6"/>
        <v>9.7210049525876769</v>
      </c>
      <c r="J107" s="8">
        <v>1.77113105796268</v>
      </c>
      <c r="K107" s="32">
        <v>0</v>
      </c>
      <c r="L107" s="43">
        <v>1.01885808752023</v>
      </c>
      <c r="M107" s="43">
        <v>0.99844503331617795</v>
      </c>
      <c r="N107" s="8">
        <v>32.137963782022197</v>
      </c>
      <c r="O107" s="9">
        <f t="shared" si="7"/>
        <v>32.14</v>
      </c>
      <c r="P107" s="6">
        <f t="shared" si="8"/>
        <v>32.269729433528489</v>
      </c>
      <c r="Q107" s="6">
        <f t="shared" si="9"/>
        <v>32.769910239748185</v>
      </c>
      <c r="R107" s="13">
        <f>Q107*Index!$D$22</f>
        <v>42.790422750319756</v>
      </c>
      <c r="T107" s="8">
        <v>1.7263926872105235</v>
      </c>
      <c r="U107" s="6">
        <f t="shared" si="10"/>
        <v>1.7531517738622868</v>
      </c>
      <c r="V107" s="6">
        <f>U107*Index!$H$27</f>
        <v>1.9351515272112767</v>
      </c>
      <c r="X107" s="8">
        <v>44.725574277531003</v>
      </c>
      <c r="Y107" s="41">
        <f t="shared" si="11"/>
        <v>44.73</v>
      </c>
      <c r="Z107" s="27"/>
      <c r="AA107" s="38"/>
    </row>
    <row r="108" spans="1:27">
      <c r="A108" s="2" t="s">
        <v>337</v>
      </c>
      <c r="B108" s="2" t="s">
        <v>51</v>
      </c>
      <c r="C108" s="2">
        <v>5</v>
      </c>
      <c r="D108" s="2" t="s">
        <v>62</v>
      </c>
      <c r="E108" s="2" t="s">
        <v>57</v>
      </c>
      <c r="F108" s="2" t="s">
        <v>40</v>
      </c>
      <c r="G108" s="29">
        <v>8.4244415052201802</v>
      </c>
      <c r="H108" s="29">
        <v>11.802815704674501</v>
      </c>
      <c r="I108" s="29">
        <f t="shared" si="6"/>
        <v>11.839942923179876</v>
      </c>
      <c r="J108" s="8">
        <v>1.83905977708438</v>
      </c>
      <c r="K108" s="32">
        <v>0</v>
      </c>
      <c r="L108" s="43">
        <v>1.02998085356908</v>
      </c>
      <c r="M108" s="43">
        <v>0.97267391027115002</v>
      </c>
      <c r="N108" s="8">
        <v>37.267414309645687</v>
      </c>
      <c r="O108" s="9">
        <f t="shared" si="7"/>
        <v>37.270000000000003</v>
      </c>
      <c r="P108" s="6">
        <f t="shared" si="8"/>
        <v>37.420210708315231</v>
      </c>
      <c r="Q108" s="6">
        <f t="shared" si="9"/>
        <v>38.000223974294123</v>
      </c>
      <c r="R108" s="13">
        <f>Q108*Index!$D$22</f>
        <v>49.620082464997822</v>
      </c>
      <c r="T108" s="8">
        <v>1.7874835111485003</v>
      </c>
      <c r="U108" s="6">
        <f t="shared" si="10"/>
        <v>1.8151895055713023</v>
      </c>
      <c r="V108" s="6">
        <f>U108*Index!$H$27</f>
        <v>2.0036295751768232</v>
      </c>
      <c r="X108" s="8">
        <v>51.623712040174702</v>
      </c>
      <c r="Y108" s="41">
        <f t="shared" si="11"/>
        <v>51.62</v>
      </c>
      <c r="Z108" s="27"/>
      <c r="AA108" s="38"/>
    </row>
    <row r="109" spans="1:27">
      <c r="A109" s="2" t="s">
        <v>338</v>
      </c>
      <c r="B109" s="2" t="s">
        <v>51</v>
      </c>
      <c r="C109" s="2">
        <v>5</v>
      </c>
      <c r="D109" s="2" t="s">
        <v>63</v>
      </c>
      <c r="E109" s="2" t="s">
        <v>57</v>
      </c>
      <c r="F109" s="2" t="s">
        <v>40</v>
      </c>
      <c r="G109" s="29">
        <v>8.4244415052201802</v>
      </c>
      <c r="H109" s="29">
        <v>14.6056219108671</v>
      </c>
      <c r="I109" s="29">
        <f t="shared" si="6"/>
        <v>15.574346084989401</v>
      </c>
      <c r="J109" s="8">
        <v>1.8331821552116001</v>
      </c>
      <c r="K109" s="32">
        <v>0</v>
      </c>
      <c r="L109" s="43">
        <v>1.05103692563536</v>
      </c>
      <c r="M109" s="43">
        <v>0.99146227461137104</v>
      </c>
      <c r="N109" s="8">
        <v>43.994149157085531</v>
      </c>
      <c r="O109" s="9">
        <f t="shared" si="7"/>
        <v>43.99</v>
      </c>
      <c r="P109" s="6">
        <f t="shared" si="8"/>
        <v>44.174525168629579</v>
      </c>
      <c r="Q109" s="6">
        <f t="shared" si="9"/>
        <v>44.859230308743342</v>
      </c>
      <c r="R109" s="13">
        <f>Q109*Index!$D$22</f>
        <v>58.576462831954188</v>
      </c>
      <c r="T109" s="8">
        <v>1.7674671096842232</v>
      </c>
      <c r="U109" s="6">
        <f t="shared" si="10"/>
        <v>1.7948628498843286</v>
      </c>
      <c r="V109" s="6">
        <f>U109*Index!$H$27</f>
        <v>1.9811927506062459</v>
      </c>
      <c r="X109" s="8">
        <v>60.5576555825605</v>
      </c>
      <c r="Y109" s="41">
        <f t="shared" si="11"/>
        <v>60.56</v>
      </c>
      <c r="Z109" s="27"/>
      <c r="AA109" s="38"/>
    </row>
    <row r="110" spans="1:27">
      <c r="A110" s="2" t="s">
        <v>339</v>
      </c>
      <c r="B110" s="2" t="s">
        <v>51</v>
      </c>
      <c r="C110" s="2">
        <v>5</v>
      </c>
      <c r="D110" s="2" t="s">
        <v>1457</v>
      </c>
      <c r="E110" s="2" t="s">
        <v>57</v>
      </c>
      <c r="F110" s="2" t="s">
        <v>40</v>
      </c>
      <c r="G110" s="29">
        <v>8.4244415052201802</v>
      </c>
      <c r="H110" s="29">
        <v>17.040499746021201</v>
      </c>
      <c r="I110" s="29">
        <f t="shared" si="6"/>
        <v>15.621025301667302</v>
      </c>
      <c r="J110" s="8">
        <v>1.84935380959359</v>
      </c>
      <c r="K110" s="32">
        <v>0</v>
      </c>
      <c r="L110" s="43">
        <v>1.020786838949</v>
      </c>
      <c r="M110" s="43">
        <v>0.92502926372235506</v>
      </c>
      <c r="N110" s="8">
        <v>44.468575642773729</v>
      </c>
      <c r="O110" s="9">
        <f t="shared" si="7"/>
        <v>44.47</v>
      </c>
      <c r="P110" s="6">
        <f t="shared" si="8"/>
        <v>44.650896802909102</v>
      </c>
      <c r="Q110" s="6">
        <f t="shared" si="9"/>
        <v>45.342985703354195</v>
      </c>
      <c r="R110" s="13">
        <f>Q110*Index!$D$22</f>
        <v>59.208142860727598</v>
      </c>
      <c r="T110" s="8">
        <v>1.848462129142473</v>
      </c>
      <c r="U110" s="6">
        <f t="shared" si="10"/>
        <v>1.8771132921441815</v>
      </c>
      <c r="V110" s="6">
        <f>U110*Index!$H$27</f>
        <v>2.0719818490322788</v>
      </c>
      <c r="X110" s="8">
        <v>61.280124709759903</v>
      </c>
      <c r="Y110" s="41">
        <f t="shared" si="11"/>
        <v>61.28</v>
      </c>
      <c r="Z110" s="27"/>
      <c r="AA110" s="38"/>
    </row>
    <row r="111" spans="1:27">
      <c r="A111" s="2" t="s">
        <v>340</v>
      </c>
      <c r="B111" s="2" t="s">
        <v>51</v>
      </c>
      <c r="C111" s="2">
        <v>5</v>
      </c>
      <c r="D111" s="2" t="s">
        <v>1458</v>
      </c>
      <c r="E111" s="2" t="s">
        <v>57</v>
      </c>
      <c r="F111" s="2" t="s">
        <v>215</v>
      </c>
      <c r="G111" s="29">
        <v>8.4244415052201802</v>
      </c>
      <c r="H111" s="29">
        <v>24.963938360889198</v>
      </c>
      <c r="I111" s="29">
        <f t="shared" si="6"/>
        <v>24.324920553116478</v>
      </c>
      <c r="J111" s="8">
        <v>1.8593992693886501</v>
      </c>
      <c r="K111" s="32">
        <v>0</v>
      </c>
      <c r="L111" s="43">
        <v>1.0045346564064199</v>
      </c>
      <c r="M111" s="43">
        <v>0.97643328227719095</v>
      </c>
      <c r="N111" s="8">
        <v>60.89413988421537</v>
      </c>
      <c r="O111" s="9">
        <f t="shared" si="7"/>
        <v>60.89</v>
      </c>
      <c r="P111" s="6">
        <f t="shared" si="8"/>
        <v>61.143805857740652</v>
      </c>
      <c r="Q111" s="6">
        <f t="shared" si="9"/>
        <v>62.091534848535638</v>
      </c>
      <c r="R111" s="13">
        <f>Q111*Index!$D$22</f>
        <v>81.078129477521202</v>
      </c>
      <c r="T111" s="8">
        <v>2.5896155836680079</v>
      </c>
      <c r="U111" s="6">
        <f t="shared" si="10"/>
        <v>2.6297546252148623</v>
      </c>
      <c r="V111" s="6">
        <f>U111*Index!$H$27</f>
        <v>2.9027570544928798</v>
      </c>
      <c r="X111" s="8">
        <v>83.980886532014097</v>
      </c>
      <c r="Y111" s="41">
        <f t="shared" si="11"/>
        <v>83.98</v>
      </c>
      <c r="Z111" s="27"/>
      <c r="AA111" s="38"/>
    </row>
    <row r="112" spans="1:27">
      <c r="A112" s="2" t="s">
        <v>341</v>
      </c>
      <c r="B112" s="2" t="s">
        <v>51</v>
      </c>
      <c r="C112" s="2">
        <v>5</v>
      </c>
      <c r="D112" s="2" t="s">
        <v>1452</v>
      </c>
      <c r="E112" s="2" t="s">
        <v>57</v>
      </c>
      <c r="F112" s="2" t="s">
        <v>215</v>
      </c>
      <c r="G112" s="29">
        <v>8.4244415052201802</v>
      </c>
      <c r="H112" s="29">
        <v>20.101589535419599</v>
      </c>
      <c r="I112" s="29">
        <f t="shared" si="6"/>
        <v>18.291764810434962</v>
      </c>
      <c r="J112" s="8">
        <v>1.7605048634053</v>
      </c>
      <c r="K112" s="32">
        <v>0</v>
      </c>
      <c r="L112" s="43">
        <v>0.96891802186724296</v>
      </c>
      <c r="M112" s="43">
        <v>0.96659913985039403</v>
      </c>
      <c r="N112" s="8">
        <v>47.034011150450333</v>
      </c>
      <c r="O112" s="9">
        <f t="shared" si="7"/>
        <v>47.03</v>
      </c>
      <c r="P112" s="6">
        <f t="shared" si="8"/>
        <v>47.226850596167182</v>
      </c>
      <c r="Q112" s="6">
        <f t="shared" si="9"/>
        <v>47.958866780407774</v>
      </c>
      <c r="R112" s="13">
        <f>Q112*Index!$D$22</f>
        <v>62.623918379572736</v>
      </c>
      <c r="T112" s="8">
        <v>2.4020360100974134</v>
      </c>
      <c r="U112" s="6">
        <f t="shared" si="10"/>
        <v>2.4392675682539235</v>
      </c>
      <c r="V112" s="6">
        <f>U112*Index!$H$27</f>
        <v>2.6924949855221771</v>
      </c>
      <c r="X112" s="8">
        <v>64.192933759543294</v>
      </c>
      <c r="Y112" s="41">
        <f t="shared" si="11"/>
        <v>64.19</v>
      </c>
      <c r="Z112" s="27"/>
      <c r="AA112" s="38"/>
    </row>
    <row r="113" spans="1:27">
      <c r="A113" s="2" t="s">
        <v>342</v>
      </c>
      <c r="B113" s="2" t="s">
        <v>51</v>
      </c>
      <c r="C113" s="2">
        <v>5</v>
      </c>
      <c r="D113" s="2" t="s">
        <v>221</v>
      </c>
      <c r="E113" s="2" t="s">
        <v>57</v>
      </c>
      <c r="F113" s="2" t="s">
        <v>40</v>
      </c>
      <c r="G113" s="29">
        <v>8.4244415052201802</v>
      </c>
      <c r="H113" s="29">
        <v>17.065934886967</v>
      </c>
      <c r="I113" s="29">
        <f t="shared" si="6"/>
        <v>15.304218173926174</v>
      </c>
      <c r="J113" s="8">
        <v>2.0689395135466002</v>
      </c>
      <c r="K113" s="32">
        <v>1</v>
      </c>
      <c r="L113" s="43">
        <v>1.02840761105634</v>
      </c>
      <c r="M113" s="43">
        <v>0.90517317945501996</v>
      </c>
      <c r="N113" s="8">
        <v>49.093161613685929</v>
      </c>
      <c r="O113" s="9">
        <f t="shared" si="7"/>
        <v>49.09</v>
      </c>
      <c r="P113" s="6">
        <f t="shared" si="8"/>
        <v>49.294443576302044</v>
      </c>
      <c r="Q113" s="6">
        <f t="shared" si="9"/>
        <v>50.058507451734727</v>
      </c>
      <c r="R113" s="13">
        <f>Q113*Index!$D$22</f>
        <v>65.365595463596875</v>
      </c>
      <c r="T113" s="8">
        <v>2.0999861901870194</v>
      </c>
      <c r="U113" s="6">
        <f t="shared" si="10"/>
        <v>2.1325359761349185</v>
      </c>
      <c r="V113" s="6">
        <f>U113*Index!$H$27</f>
        <v>2.3539207001792901</v>
      </c>
      <c r="X113" s="8">
        <v>67.719516163776206</v>
      </c>
      <c r="Y113" s="41">
        <f t="shared" si="11"/>
        <v>67.72</v>
      </c>
      <c r="Z113" s="27"/>
      <c r="AA113" s="38"/>
    </row>
    <row r="114" spans="1:27">
      <c r="A114" s="2" t="s">
        <v>343</v>
      </c>
      <c r="B114" s="2" t="s">
        <v>51</v>
      </c>
      <c r="C114" s="2">
        <v>5</v>
      </c>
      <c r="D114" s="2" t="s">
        <v>60</v>
      </c>
      <c r="E114" s="2" t="s">
        <v>58</v>
      </c>
      <c r="F114" s="2" t="s">
        <v>40</v>
      </c>
      <c r="G114" s="29">
        <v>8.4244415052201802</v>
      </c>
      <c r="H114" s="29">
        <v>5.68159452505461</v>
      </c>
      <c r="I114" s="29">
        <f t="shared" si="6"/>
        <v>5.6922457517774117</v>
      </c>
      <c r="J114" s="8">
        <v>1.7494369873979101</v>
      </c>
      <c r="K114" s="32">
        <v>0</v>
      </c>
      <c r="L114" s="43">
        <v>1.00157073775528</v>
      </c>
      <c r="M114" s="43">
        <v>0.99918562432452496</v>
      </c>
      <c r="N114" s="8">
        <v>24.696254826920431</v>
      </c>
      <c r="O114" s="9">
        <f t="shared" si="7"/>
        <v>24.7</v>
      </c>
      <c r="P114" s="6">
        <f t="shared" si="8"/>
        <v>24.797509471710804</v>
      </c>
      <c r="Q114" s="6">
        <f t="shared" si="9"/>
        <v>25.181870868522324</v>
      </c>
      <c r="R114" s="13">
        <f>Q114*Index!$D$22</f>
        <v>32.882082746782409</v>
      </c>
      <c r="T114" s="8">
        <v>1.4702192985633535</v>
      </c>
      <c r="U114" s="6">
        <f t="shared" si="10"/>
        <v>1.4930076976910855</v>
      </c>
      <c r="V114" s="6">
        <f>U114*Index!$H$27</f>
        <v>1.6480011425137728</v>
      </c>
      <c r="X114" s="8">
        <v>34.530083889296201</v>
      </c>
      <c r="Y114" s="41">
        <f t="shared" si="11"/>
        <v>34.53</v>
      </c>
      <c r="Z114" s="27"/>
      <c r="AA114" s="38"/>
    </row>
    <row r="115" spans="1:27">
      <c r="A115" s="2" t="s">
        <v>344</v>
      </c>
      <c r="B115" s="2" t="s">
        <v>51</v>
      </c>
      <c r="C115" s="2">
        <v>5</v>
      </c>
      <c r="D115" s="2" t="s">
        <v>61</v>
      </c>
      <c r="E115" s="2" t="s">
        <v>58</v>
      </c>
      <c r="F115" s="2" t="s">
        <v>40</v>
      </c>
      <c r="G115" s="29">
        <v>8.4244415052201802</v>
      </c>
      <c r="H115" s="29">
        <v>7.5706843480616497</v>
      </c>
      <c r="I115" s="29">
        <f t="shared" si="6"/>
        <v>7.7814878032930892</v>
      </c>
      <c r="J115" s="8">
        <v>2.0582167818163102</v>
      </c>
      <c r="K115" s="32">
        <v>0</v>
      </c>
      <c r="L115" s="43">
        <v>1.01885808752023</v>
      </c>
      <c r="M115" s="43">
        <v>0.99442625347554203</v>
      </c>
      <c r="N115" s="8">
        <v>33.355315667710741</v>
      </c>
      <c r="O115" s="9">
        <f t="shared" si="7"/>
        <v>33.36</v>
      </c>
      <c r="P115" s="6">
        <f t="shared" si="8"/>
        <v>33.492072461948354</v>
      </c>
      <c r="Q115" s="6">
        <f t="shared" si="9"/>
        <v>34.011199585108557</v>
      </c>
      <c r="R115" s="13">
        <f>Q115*Index!$D$22</f>
        <v>44.411278451627474</v>
      </c>
      <c r="T115" s="8">
        <v>1.5417923835085381</v>
      </c>
      <c r="U115" s="6">
        <f t="shared" si="10"/>
        <v>1.5656901654529205</v>
      </c>
      <c r="V115" s="6">
        <f>U115*Index!$H$27</f>
        <v>1.7282289873517223</v>
      </c>
      <c r="X115" s="8">
        <v>46.139507438979201</v>
      </c>
      <c r="Y115" s="41">
        <f t="shared" si="11"/>
        <v>46.14</v>
      </c>
      <c r="Z115" s="27"/>
      <c r="AA115" s="38"/>
    </row>
    <row r="116" spans="1:27">
      <c r="A116" s="2" t="s">
        <v>345</v>
      </c>
      <c r="B116" s="2" t="s">
        <v>51</v>
      </c>
      <c r="C116" s="2">
        <v>5</v>
      </c>
      <c r="D116" s="2" t="s">
        <v>62</v>
      </c>
      <c r="E116" s="2" t="s">
        <v>58</v>
      </c>
      <c r="F116" s="2" t="s">
        <v>40</v>
      </c>
      <c r="G116" s="29">
        <v>8.4244415052201802</v>
      </c>
      <c r="H116" s="29">
        <v>9.0047466080617298</v>
      </c>
      <c r="I116" s="29">
        <f t="shared" si="6"/>
        <v>8.7947106515704583</v>
      </c>
      <c r="J116" s="8">
        <v>2.0631010851345701</v>
      </c>
      <c r="K116" s="32">
        <v>0</v>
      </c>
      <c r="L116" s="43">
        <v>1.02998085356908</v>
      </c>
      <c r="M116" s="43">
        <v>0.95919179426685897</v>
      </c>
      <c r="N116" s="8">
        <v>35.524851499772097</v>
      </c>
      <c r="O116" s="9">
        <f t="shared" si="7"/>
        <v>35.520000000000003</v>
      </c>
      <c r="P116" s="6">
        <f t="shared" si="8"/>
        <v>35.670503390921162</v>
      </c>
      <c r="Q116" s="6">
        <f t="shared" si="9"/>
        <v>36.22339619348044</v>
      </c>
      <c r="R116" s="13">
        <f>Q116*Index!$D$22</f>
        <v>47.299929271434657</v>
      </c>
      <c r="T116" s="8">
        <v>1.5358349899028074</v>
      </c>
      <c r="U116" s="6">
        <f t="shared" si="10"/>
        <v>1.5596404322463011</v>
      </c>
      <c r="V116" s="6">
        <f>U116*Index!$H$27</f>
        <v>1.7215512138534137</v>
      </c>
      <c r="X116" s="8">
        <v>49.021480485288102</v>
      </c>
      <c r="Y116" s="41">
        <f t="shared" si="11"/>
        <v>49.02</v>
      </c>
      <c r="Z116" s="27"/>
      <c r="AA116" s="38"/>
    </row>
    <row r="117" spans="1:27">
      <c r="A117" s="2" t="s">
        <v>346</v>
      </c>
      <c r="B117" s="2" t="s">
        <v>51</v>
      </c>
      <c r="C117" s="2">
        <v>5</v>
      </c>
      <c r="D117" s="2" t="s">
        <v>63</v>
      </c>
      <c r="E117" s="2" t="s">
        <v>58</v>
      </c>
      <c r="F117" s="2" t="s">
        <v>40</v>
      </c>
      <c r="G117" s="29">
        <v>8.4244415052201802</v>
      </c>
      <c r="H117" s="29">
        <v>10.7839132911026</v>
      </c>
      <c r="I117" s="29">
        <f t="shared" si="6"/>
        <v>11.593351809659069</v>
      </c>
      <c r="J117" s="8">
        <v>1.99653817117065</v>
      </c>
      <c r="K117" s="32">
        <v>0</v>
      </c>
      <c r="L117" s="43">
        <v>1.05103692563536</v>
      </c>
      <c r="M117" s="43">
        <v>0.99153502008757699</v>
      </c>
      <c r="N117" s="8">
        <v>39.966288455760846</v>
      </c>
      <c r="O117" s="9">
        <f t="shared" si="7"/>
        <v>39.97</v>
      </c>
      <c r="P117" s="6">
        <f t="shared" si="8"/>
        <v>40.130150238429465</v>
      </c>
      <c r="Q117" s="6">
        <f t="shared" si="9"/>
        <v>40.752167567125127</v>
      </c>
      <c r="R117" s="13">
        <f>Q117*Index!$D$22</f>
        <v>53.21352623279428</v>
      </c>
      <c r="T117" s="8">
        <v>1.5065557193922445</v>
      </c>
      <c r="U117" s="6">
        <f t="shared" si="10"/>
        <v>1.5299073330428243</v>
      </c>
      <c r="V117" s="6">
        <f>U117*Index!$H$27</f>
        <v>1.6887314356743841</v>
      </c>
      <c r="X117" s="8">
        <v>54.9022576684687</v>
      </c>
      <c r="Y117" s="41">
        <f t="shared" si="11"/>
        <v>54.9</v>
      </c>
      <c r="Z117" s="27"/>
      <c r="AA117" s="38"/>
    </row>
    <row r="118" spans="1:27">
      <c r="A118" s="2" t="s">
        <v>347</v>
      </c>
      <c r="B118" s="2" t="s">
        <v>51</v>
      </c>
      <c r="C118" s="2">
        <v>5</v>
      </c>
      <c r="D118" s="2" t="s">
        <v>1457</v>
      </c>
      <c r="E118" s="2" t="s">
        <v>58</v>
      </c>
      <c r="F118" s="2" t="s">
        <v>40</v>
      </c>
      <c r="G118" s="29">
        <v>8.4244415052201802</v>
      </c>
      <c r="H118" s="29">
        <v>12.135462556721899</v>
      </c>
      <c r="I118" s="29">
        <f t="shared" si="6"/>
        <v>10.953211672102498</v>
      </c>
      <c r="J118" s="8">
        <v>2.0030335530457699</v>
      </c>
      <c r="K118" s="32">
        <v>0</v>
      </c>
      <c r="L118" s="43">
        <v>1.020786838949</v>
      </c>
      <c r="M118" s="43">
        <v>0.923304671243102</v>
      </c>
      <c r="N118" s="8">
        <v>38.81408949346126</v>
      </c>
      <c r="O118" s="9">
        <f t="shared" si="7"/>
        <v>38.81</v>
      </c>
      <c r="P118" s="6">
        <f t="shared" si="8"/>
        <v>38.973227260384448</v>
      </c>
      <c r="Q118" s="6">
        <f t="shared" si="9"/>
        <v>39.57731228292041</v>
      </c>
      <c r="R118" s="13">
        <f>Q118*Index!$D$22</f>
        <v>51.679419062107286</v>
      </c>
      <c r="T118" s="8">
        <v>1.5543712597371055</v>
      </c>
      <c r="U118" s="6">
        <f t="shared" si="10"/>
        <v>1.5784640142630308</v>
      </c>
      <c r="V118" s="6">
        <f>U118*Index!$H$27</f>
        <v>1.7423289263312169</v>
      </c>
      <c r="X118" s="8">
        <v>53.421747988438497</v>
      </c>
      <c r="Y118" s="41">
        <f t="shared" si="11"/>
        <v>53.42</v>
      </c>
      <c r="Z118" s="27"/>
      <c r="AA118" s="38"/>
    </row>
    <row r="119" spans="1:27">
      <c r="A119" s="2" t="s">
        <v>348</v>
      </c>
      <c r="B119" s="2" t="s">
        <v>51</v>
      </c>
      <c r="C119" s="2">
        <v>5</v>
      </c>
      <c r="D119" s="2" t="s">
        <v>1458</v>
      </c>
      <c r="E119" s="2" t="s">
        <v>58</v>
      </c>
      <c r="F119" s="2" t="s">
        <v>215</v>
      </c>
      <c r="G119" s="29">
        <v>8.4244415052201802</v>
      </c>
      <c r="H119" s="29">
        <v>20.093185308078102</v>
      </c>
      <c r="I119" s="29">
        <f t="shared" si="6"/>
        <v>19.057695900683257</v>
      </c>
      <c r="J119" s="8">
        <v>2.10533225139661</v>
      </c>
      <c r="K119" s="32">
        <v>0</v>
      </c>
      <c r="L119" s="43">
        <v>1.0045346564064199</v>
      </c>
      <c r="M119" s="43">
        <v>0.95933922207814604</v>
      </c>
      <c r="N119" s="8">
        <v>57.859030217961624</v>
      </c>
      <c r="O119" s="9">
        <f t="shared" si="7"/>
        <v>57.86</v>
      </c>
      <c r="P119" s="6">
        <f t="shared" si="8"/>
        <v>58.096252241855268</v>
      </c>
      <c r="Q119" s="6">
        <f t="shared" si="9"/>
        <v>58.996744151604027</v>
      </c>
      <c r="R119" s="13">
        <f>Q119*Index!$D$22</f>
        <v>77.037001464761715</v>
      </c>
      <c r="T119" s="8">
        <v>3.6044354456688876</v>
      </c>
      <c r="U119" s="6">
        <f t="shared" si="10"/>
        <v>3.6603041950767556</v>
      </c>
      <c r="V119" s="6">
        <f>U119*Index!$H$27</f>
        <v>4.0402909541344867</v>
      </c>
      <c r="X119" s="8">
        <v>81.077292418896207</v>
      </c>
      <c r="Y119" s="41">
        <f t="shared" si="11"/>
        <v>81.08</v>
      </c>
      <c r="Z119" s="27"/>
      <c r="AA119" s="38"/>
    </row>
    <row r="120" spans="1:27">
      <c r="A120" s="2" t="s">
        <v>349</v>
      </c>
      <c r="B120" s="2" t="s">
        <v>51</v>
      </c>
      <c r="C120" s="2">
        <v>5</v>
      </c>
      <c r="D120" s="2" t="s">
        <v>1452</v>
      </c>
      <c r="E120" s="2" t="s">
        <v>58</v>
      </c>
      <c r="F120" s="2" t="s">
        <v>215</v>
      </c>
      <c r="G120" s="29">
        <v>8.4244415052201802</v>
      </c>
      <c r="H120" s="29">
        <v>15.8858042749413</v>
      </c>
      <c r="I120" s="29">
        <f t="shared" si="6"/>
        <v>13.883650922868174</v>
      </c>
      <c r="J120" s="8">
        <v>2.25090014307359</v>
      </c>
      <c r="K120" s="32">
        <v>0</v>
      </c>
      <c r="L120" s="43">
        <v>0.96891802186724296</v>
      </c>
      <c r="M120" s="43">
        <v>0.94707866154692</v>
      </c>
      <c r="N120" s="8">
        <v>50.213288438082905</v>
      </c>
      <c r="O120" s="9">
        <f t="shared" si="7"/>
        <v>50.21</v>
      </c>
      <c r="P120" s="6">
        <f t="shared" si="8"/>
        <v>50.419162920679042</v>
      </c>
      <c r="Q120" s="6">
        <f t="shared" si="9"/>
        <v>51.200659945949567</v>
      </c>
      <c r="R120" s="13">
        <f>Q120*Index!$D$22</f>
        <v>66.856999856078374</v>
      </c>
      <c r="T120" s="8">
        <v>2.0578181845532404</v>
      </c>
      <c r="U120" s="6">
        <f t="shared" si="10"/>
        <v>2.0897143664138156</v>
      </c>
      <c r="V120" s="6">
        <f>U120*Index!$H$27</f>
        <v>2.3066536553718238</v>
      </c>
      <c r="X120" s="8">
        <v>67.973999178607102</v>
      </c>
      <c r="Y120" s="41">
        <f t="shared" si="11"/>
        <v>67.97</v>
      </c>
      <c r="Z120" s="27"/>
      <c r="AA120" s="38"/>
    </row>
    <row r="121" spans="1:27">
      <c r="A121" s="2" t="s">
        <v>350</v>
      </c>
      <c r="B121" s="2" t="s">
        <v>51</v>
      </c>
      <c r="C121" s="2">
        <v>5</v>
      </c>
      <c r="D121" s="2" t="s">
        <v>221</v>
      </c>
      <c r="E121" s="2" t="s">
        <v>58</v>
      </c>
      <c r="F121" s="2" t="s">
        <v>40</v>
      </c>
      <c r="G121" s="29">
        <v>8.4244415052201802</v>
      </c>
      <c r="H121" s="29">
        <v>15.4704362830816</v>
      </c>
      <c r="I121" s="29">
        <f t="shared" si="6"/>
        <v>14.146865061776857</v>
      </c>
      <c r="J121" s="8">
        <v>2.35163571334071</v>
      </c>
      <c r="K121" s="32">
        <v>1</v>
      </c>
      <c r="L121" s="43">
        <v>1.02840761105634</v>
      </c>
      <c r="M121" s="43">
        <v>0.91851574164846905</v>
      </c>
      <c r="N121" s="8">
        <v>53.079490619711947</v>
      </c>
      <c r="O121" s="9">
        <f t="shared" si="7"/>
        <v>53.08</v>
      </c>
      <c r="P121" s="6">
        <f t="shared" si="8"/>
        <v>53.297116531252769</v>
      </c>
      <c r="Q121" s="6">
        <f t="shared" si="9"/>
        <v>54.123221837487193</v>
      </c>
      <c r="R121" s="13">
        <f>Q121*Index!$D$22</f>
        <v>70.673234259466554</v>
      </c>
      <c r="T121" s="8">
        <v>2.0742067734576706</v>
      </c>
      <c r="U121" s="6">
        <f t="shared" si="10"/>
        <v>2.1063569784462648</v>
      </c>
      <c r="V121" s="6">
        <f>U121*Index!$H$27</f>
        <v>2.3250239850669119</v>
      </c>
      <c r="X121" s="8">
        <v>72.998258244533503</v>
      </c>
      <c r="Y121" s="41">
        <f t="shared" si="11"/>
        <v>73</v>
      </c>
      <c r="Z121" s="27"/>
      <c r="AA121" s="38"/>
    </row>
    <row r="122" spans="1:27">
      <c r="A122" s="2" t="s">
        <v>351</v>
      </c>
      <c r="B122" s="2" t="s">
        <v>51</v>
      </c>
      <c r="C122" s="2">
        <v>5</v>
      </c>
      <c r="D122" s="2" t="s">
        <v>60</v>
      </c>
      <c r="E122" s="2" t="s">
        <v>59</v>
      </c>
      <c r="F122" s="2" t="s">
        <v>40</v>
      </c>
      <c r="G122" s="29">
        <v>8.4244415052201802</v>
      </c>
      <c r="H122" s="29">
        <v>5.7261176107049696</v>
      </c>
      <c r="I122" s="29">
        <f t="shared" si="6"/>
        <v>5.7075549008583355</v>
      </c>
      <c r="J122" s="8">
        <v>1.2616330549788599</v>
      </c>
      <c r="K122" s="32">
        <v>1</v>
      </c>
      <c r="L122" s="43">
        <v>1.00157073775528</v>
      </c>
      <c r="M122" s="43">
        <v>0.99712198240345595</v>
      </c>
      <c r="N122" s="8">
        <v>17.829393798751138</v>
      </c>
      <c r="O122" s="9">
        <f t="shared" si="7"/>
        <v>17.829999999999998</v>
      </c>
      <c r="P122" s="6">
        <f t="shared" si="8"/>
        <v>17.902494313326017</v>
      </c>
      <c r="Q122" s="6">
        <f t="shared" si="9"/>
        <v>18.179982975182572</v>
      </c>
      <c r="R122" s="13">
        <f>Q122*Index!$D$22</f>
        <v>23.739129933840676</v>
      </c>
      <c r="T122" s="8">
        <v>1.4732877879514767</v>
      </c>
      <c r="U122" s="6">
        <f t="shared" si="10"/>
        <v>1.4961237486647248</v>
      </c>
      <c r="V122" s="6">
        <f>U122*Index!$H$27</f>
        <v>1.6514406797463204</v>
      </c>
      <c r="X122" s="8">
        <v>25.390570613586998</v>
      </c>
      <c r="Y122" s="41">
        <f t="shared" si="11"/>
        <v>25.39</v>
      </c>
      <c r="Z122" s="27"/>
      <c r="AA122" s="38"/>
    </row>
    <row r="123" spans="1:27">
      <c r="A123" s="2" t="s">
        <v>352</v>
      </c>
      <c r="B123" s="2" t="s">
        <v>51</v>
      </c>
      <c r="C123" s="2">
        <v>5</v>
      </c>
      <c r="D123" s="2" t="s">
        <v>61</v>
      </c>
      <c r="E123" s="2" t="s">
        <v>59</v>
      </c>
      <c r="F123" s="2" t="s">
        <v>40</v>
      </c>
      <c r="G123" s="29">
        <v>8.4244415052201802</v>
      </c>
      <c r="H123" s="29">
        <v>8.0095519013979697</v>
      </c>
      <c r="I123" s="29">
        <f t="shared" si="6"/>
        <v>8.0844886281952562</v>
      </c>
      <c r="J123" s="8">
        <v>1.52096643815653</v>
      </c>
      <c r="K123" s="32">
        <v>0</v>
      </c>
      <c r="L123" s="43">
        <v>1.01885808752023</v>
      </c>
      <c r="M123" s="43">
        <v>0.98596642003134205</v>
      </c>
      <c r="N123" s="8">
        <v>25.109528662795821</v>
      </c>
      <c r="O123" s="9">
        <f t="shared" si="7"/>
        <v>25.11</v>
      </c>
      <c r="P123" s="6">
        <f t="shared" si="8"/>
        <v>25.212477730313285</v>
      </c>
      <c r="Q123" s="6">
        <f t="shared" si="9"/>
        <v>25.603271135133141</v>
      </c>
      <c r="R123" s="13">
        <f>Q123*Index!$D$22</f>
        <v>33.432340450372408</v>
      </c>
      <c r="T123" s="8">
        <v>1.6954956204297544</v>
      </c>
      <c r="U123" s="6">
        <f t="shared" si="10"/>
        <v>1.7217758025464158</v>
      </c>
      <c r="V123" s="6">
        <f>U123*Index!$H$27</f>
        <v>1.900518325616938</v>
      </c>
      <c r="X123" s="8">
        <v>35.332858775989401</v>
      </c>
      <c r="Y123" s="41">
        <f t="shared" si="11"/>
        <v>35.33</v>
      </c>
      <c r="Z123" s="27"/>
      <c r="AA123" s="38"/>
    </row>
    <row r="124" spans="1:27">
      <c r="A124" s="2" t="s">
        <v>353</v>
      </c>
      <c r="B124" s="2" t="s">
        <v>51</v>
      </c>
      <c r="C124" s="2">
        <v>5</v>
      </c>
      <c r="D124" s="2" t="s">
        <v>62</v>
      </c>
      <c r="E124" s="2" t="s">
        <v>59</v>
      </c>
      <c r="F124" s="2" t="s">
        <v>40</v>
      </c>
      <c r="G124" s="29">
        <v>8.4244415052201802</v>
      </c>
      <c r="H124" s="29">
        <v>9.9588560731136599</v>
      </c>
      <c r="I124" s="29">
        <f t="shared" si="6"/>
        <v>9.7641477454042338</v>
      </c>
      <c r="J124" s="8">
        <v>1.6002566273624701</v>
      </c>
      <c r="K124" s="32">
        <v>0</v>
      </c>
      <c r="L124" s="43">
        <v>1.02998085356908</v>
      </c>
      <c r="M124" s="43">
        <v>0.96060854706905396</v>
      </c>
      <c r="N124" s="8">
        <v>29.106410490685533</v>
      </c>
      <c r="O124" s="9">
        <f t="shared" si="7"/>
        <v>29.11</v>
      </c>
      <c r="P124" s="6">
        <f t="shared" si="8"/>
        <v>29.225746773697345</v>
      </c>
      <c r="Q124" s="6">
        <f t="shared" si="9"/>
        <v>29.678745848689655</v>
      </c>
      <c r="R124" s="13">
        <f>Q124*Index!$D$22</f>
        <v>38.754029909557872</v>
      </c>
      <c r="T124" s="8">
        <v>1.6620573510194749</v>
      </c>
      <c r="U124" s="6">
        <f t="shared" si="10"/>
        <v>1.6878192399602769</v>
      </c>
      <c r="V124" s="6">
        <f>U124*Index!$H$27</f>
        <v>1.8630366341130433</v>
      </c>
      <c r="X124" s="8">
        <v>40.617066543670902</v>
      </c>
      <c r="Y124" s="41">
        <f t="shared" si="11"/>
        <v>40.619999999999997</v>
      </c>
      <c r="Z124" s="27"/>
      <c r="AA124" s="38"/>
    </row>
    <row r="125" spans="1:27">
      <c r="A125" s="2" t="s">
        <v>354</v>
      </c>
      <c r="B125" s="2" t="s">
        <v>51</v>
      </c>
      <c r="C125" s="2">
        <v>5</v>
      </c>
      <c r="D125" s="2" t="s">
        <v>63</v>
      </c>
      <c r="E125" s="2" t="s">
        <v>59</v>
      </c>
      <c r="F125" s="2" t="s">
        <v>40</v>
      </c>
      <c r="G125" s="29">
        <v>8.4244415052201802</v>
      </c>
      <c r="H125" s="29">
        <v>12.257122004213</v>
      </c>
      <c r="I125" s="29">
        <f t="shared" si="6"/>
        <v>13.242983073599749</v>
      </c>
      <c r="J125" s="8">
        <v>1.61351708750033</v>
      </c>
      <c r="K125" s="32">
        <v>0</v>
      </c>
      <c r="L125" s="43">
        <v>1.05103692563536</v>
      </c>
      <c r="M125" s="43">
        <v>0.99679523067203102</v>
      </c>
      <c r="N125" s="8">
        <v>34.960759800050397</v>
      </c>
      <c r="O125" s="9">
        <f t="shared" si="7"/>
        <v>34.96</v>
      </c>
      <c r="P125" s="6">
        <f t="shared" si="8"/>
        <v>35.104098915230601</v>
      </c>
      <c r="Q125" s="6">
        <f t="shared" si="9"/>
        <v>35.648212448416679</v>
      </c>
      <c r="R125" s="13">
        <f>Q125*Index!$D$22</f>
        <v>46.548863570298344</v>
      </c>
      <c r="T125" s="8">
        <v>1.6706652358773322</v>
      </c>
      <c r="U125" s="6">
        <f t="shared" si="10"/>
        <v>1.6965605470334308</v>
      </c>
      <c r="V125" s="6">
        <f>U125*Index!$H$27</f>
        <v>1.8726854015413021</v>
      </c>
      <c r="X125" s="8">
        <v>48.421548971839698</v>
      </c>
      <c r="Y125" s="41">
        <f t="shared" si="11"/>
        <v>48.42</v>
      </c>
      <c r="Z125" s="27"/>
      <c r="AA125" s="38"/>
    </row>
    <row r="126" spans="1:27">
      <c r="A126" s="2" t="s">
        <v>355</v>
      </c>
      <c r="B126" s="2" t="s">
        <v>51</v>
      </c>
      <c r="C126" s="2">
        <v>5</v>
      </c>
      <c r="D126" s="2" t="s">
        <v>1457</v>
      </c>
      <c r="E126" s="2" t="s">
        <v>59</v>
      </c>
      <c r="F126" s="2" t="s">
        <v>40</v>
      </c>
      <c r="G126" s="29">
        <v>8.4244415052201802</v>
      </c>
      <c r="H126" s="29">
        <v>14.212793927906199</v>
      </c>
      <c r="I126" s="29">
        <f t="shared" si="6"/>
        <v>12.598629306452988</v>
      </c>
      <c r="J126" s="8">
        <v>1.6160496905900501</v>
      </c>
      <c r="K126" s="32">
        <v>0</v>
      </c>
      <c r="L126" s="43">
        <v>1.020786838949</v>
      </c>
      <c r="M126" s="43">
        <v>0.90978276121652601</v>
      </c>
      <c r="N126" s="8">
        <v>33.974327080457186</v>
      </c>
      <c r="O126" s="9">
        <f t="shared" si="7"/>
        <v>33.97</v>
      </c>
      <c r="P126" s="6">
        <f t="shared" si="8"/>
        <v>34.113621821487058</v>
      </c>
      <c r="Q126" s="6">
        <f t="shared" si="9"/>
        <v>34.642382959720109</v>
      </c>
      <c r="R126" s="13">
        <f>Q126*Index!$D$22</f>
        <v>45.235467570090229</v>
      </c>
      <c r="T126" s="8">
        <v>1.5674222601166652</v>
      </c>
      <c r="U126" s="6">
        <f t="shared" si="10"/>
        <v>1.5917173051484736</v>
      </c>
      <c r="V126" s="6">
        <f>U126*Index!$H$27</f>
        <v>1.7569580796537716</v>
      </c>
      <c r="X126" s="8">
        <v>46.992425649744</v>
      </c>
      <c r="Y126" s="41">
        <f t="shared" si="11"/>
        <v>46.99</v>
      </c>
      <c r="Z126" s="27"/>
      <c r="AA126" s="38"/>
    </row>
    <row r="127" spans="1:27">
      <c r="A127" s="2" t="s">
        <v>356</v>
      </c>
      <c r="B127" s="2" t="s">
        <v>51</v>
      </c>
      <c r="C127" s="2">
        <v>5</v>
      </c>
      <c r="D127" s="2" t="s">
        <v>1458</v>
      </c>
      <c r="E127" s="2" t="s">
        <v>59</v>
      </c>
      <c r="F127" s="2" t="s">
        <v>215</v>
      </c>
      <c r="G127" s="29">
        <v>8.4244415052201802</v>
      </c>
      <c r="H127" s="29">
        <v>21.244621001538</v>
      </c>
      <c r="I127" s="29">
        <f t="shared" si="6"/>
        <v>20.925315851807138</v>
      </c>
      <c r="J127" s="8">
        <v>1.5529603850646401</v>
      </c>
      <c r="K127" s="32">
        <v>0</v>
      </c>
      <c r="L127" s="43">
        <v>1.0045346564064199</v>
      </c>
      <c r="M127" s="43">
        <v>0.98477217077505996</v>
      </c>
      <c r="N127" s="8">
        <v>45.579010486722837</v>
      </c>
      <c r="O127" s="9">
        <f t="shared" si="7"/>
        <v>45.58</v>
      </c>
      <c r="P127" s="6">
        <f t="shared" si="8"/>
        <v>45.765884429718398</v>
      </c>
      <c r="Q127" s="6">
        <f t="shared" si="9"/>
        <v>46.475255638379039</v>
      </c>
      <c r="R127" s="13">
        <f>Q127*Index!$D$22</f>
        <v>60.686642766059123</v>
      </c>
      <c r="T127" s="8">
        <v>2.553812477158822</v>
      </c>
      <c r="U127" s="6">
        <f t="shared" si="10"/>
        <v>2.5933965705547841</v>
      </c>
      <c r="V127" s="6">
        <f>U127*Index!$H$27</f>
        <v>2.8626245650810374</v>
      </c>
      <c r="X127" s="8">
        <v>63.5492673311402</v>
      </c>
      <c r="Y127" s="41">
        <f t="shared" si="11"/>
        <v>63.55</v>
      </c>
      <c r="Z127" s="27"/>
      <c r="AA127" s="38"/>
    </row>
    <row r="128" spans="1:27">
      <c r="A128" s="2" t="s">
        <v>357</v>
      </c>
      <c r="B128" s="2" t="s">
        <v>51</v>
      </c>
      <c r="C128" s="2">
        <v>5</v>
      </c>
      <c r="D128" s="2" t="s">
        <v>1452</v>
      </c>
      <c r="E128" s="2" t="s">
        <v>59</v>
      </c>
      <c r="F128" s="2" t="s">
        <v>215</v>
      </c>
      <c r="G128" s="29">
        <v>8.4244415052201802</v>
      </c>
      <c r="H128" s="29">
        <v>17.0574714837222</v>
      </c>
      <c r="I128" s="29">
        <f t="shared" si="6"/>
        <v>13.645635745387985</v>
      </c>
      <c r="J128" s="8">
        <v>1.6120415516771001</v>
      </c>
      <c r="K128" s="32">
        <v>0</v>
      </c>
      <c r="L128" s="43">
        <v>0.96891802186724296</v>
      </c>
      <c r="M128" s="43">
        <v>0.893891465876127</v>
      </c>
      <c r="N128" s="8">
        <v>35.577881576703774</v>
      </c>
      <c r="O128" s="9">
        <f t="shared" si="7"/>
        <v>35.58</v>
      </c>
      <c r="P128" s="6">
        <f t="shared" si="8"/>
        <v>35.723750891168258</v>
      </c>
      <c r="Q128" s="6">
        <f t="shared" si="9"/>
        <v>36.277469029981368</v>
      </c>
      <c r="R128" s="13">
        <f>Q128*Index!$D$22</f>
        <v>47.370536713330459</v>
      </c>
      <c r="T128" s="8">
        <v>1.9889405560618252</v>
      </c>
      <c r="U128" s="6">
        <f t="shared" si="10"/>
        <v>2.0197691346807836</v>
      </c>
      <c r="V128" s="6">
        <f>U128*Index!$H$27</f>
        <v>2.22944720694715</v>
      </c>
      <c r="X128" s="8">
        <v>48.746835875258</v>
      </c>
      <c r="Y128" s="41">
        <f t="shared" si="11"/>
        <v>48.75</v>
      </c>
      <c r="Z128" s="27"/>
      <c r="AA128" s="38"/>
    </row>
    <row r="129" spans="1:27">
      <c r="A129" s="2" t="s">
        <v>358</v>
      </c>
      <c r="B129" s="2" t="s">
        <v>51</v>
      </c>
      <c r="C129" s="2">
        <v>5</v>
      </c>
      <c r="D129" s="2" t="s">
        <v>221</v>
      </c>
      <c r="E129" s="2" t="s">
        <v>59</v>
      </c>
      <c r="F129" s="2" t="s">
        <v>40</v>
      </c>
      <c r="G129" s="29">
        <v>8.4244415052201802</v>
      </c>
      <c r="H129" s="29">
        <v>14.781976854148599</v>
      </c>
      <c r="I129" s="29">
        <f t="shared" ref="I129:I191" si="12">(G129+H129)*L129*M129-G129</f>
        <v>13.041903838675982</v>
      </c>
      <c r="J129" s="8">
        <v>1.89151321963775</v>
      </c>
      <c r="K129" s="32">
        <v>1</v>
      </c>
      <c r="L129" s="43">
        <v>1.02840761105634</v>
      </c>
      <c r="M129" s="43">
        <v>0.89946591893611405</v>
      </c>
      <c r="N129" s="8">
        <v>40.603875995289002</v>
      </c>
      <c r="O129" s="9">
        <f t="shared" si="7"/>
        <v>40.6</v>
      </c>
      <c r="P129" s="6">
        <f t="shared" ref="P129:P191" si="13">N129*(1.0041)</f>
        <v>40.770351886869683</v>
      </c>
      <c r="Q129" s="6">
        <f t="shared" ref="Q129:Q191" si="14">P129*(1.0155)</f>
        <v>41.402292341116166</v>
      </c>
      <c r="R129" s="13">
        <f>Q129*Index!$D$22</f>
        <v>54.06244872650894</v>
      </c>
      <c r="T129" s="8">
        <v>1.9128303744085458</v>
      </c>
      <c r="U129" s="6">
        <f t="shared" ref="U129:U191" si="15">T129*(1.0155)</f>
        <v>1.9424792452118784</v>
      </c>
      <c r="V129" s="6">
        <f>U129*Index!$H$27</f>
        <v>2.1441336306363912</v>
      </c>
      <c r="X129" s="8">
        <v>56.2065823571454</v>
      </c>
      <c r="Y129" s="41">
        <f t="shared" si="11"/>
        <v>56.21</v>
      </c>
      <c r="Z129" s="27"/>
      <c r="AA129" s="38"/>
    </row>
    <row r="130" spans="1:27">
      <c r="A130" s="2" t="s">
        <v>359</v>
      </c>
      <c r="B130" s="2" t="s">
        <v>0</v>
      </c>
      <c r="C130" s="2">
        <v>15</v>
      </c>
      <c r="D130" s="2" t="s">
        <v>60</v>
      </c>
      <c r="E130" s="2" t="s">
        <v>52</v>
      </c>
      <c r="F130" s="2" t="s">
        <v>40</v>
      </c>
      <c r="G130" s="29">
        <v>17.001704804175802</v>
      </c>
      <c r="H130" s="29">
        <v>16.612497265949798</v>
      </c>
      <c r="I130" s="29">
        <f t="shared" si="12"/>
        <v>16.665296362254956</v>
      </c>
      <c r="J130" s="8">
        <v>1.25977154700212</v>
      </c>
      <c r="K130" s="32">
        <v>1</v>
      </c>
      <c r="L130" s="43">
        <v>1.00157073775528</v>
      </c>
      <c r="M130" s="43">
        <v>1</v>
      </c>
      <c r="N130" s="8">
        <v>42.4127301423567</v>
      </c>
      <c r="O130" s="9">
        <f t="shared" ref="O130:O193" si="16">ROUND(J130*SUM(G130:H130)*L130*$M130,2)</f>
        <v>42.41</v>
      </c>
      <c r="P130" s="6">
        <f t="shared" si="13"/>
        <v>42.586622335940362</v>
      </c>
      <c r="Q130" s="6">
        <f t="shared" si="14"/>
        <v>43.246714982147438</v>
      </c>
      <c r="R130" s="13">
        <f>Q130*Index!$D$22</f>
        <v>56.47086620347411</v>
      </c>
      <c r="T130" s="8">
        <v>3.5867519126509602</v>
      </c>
      <c r="U130" s="6">
        <f t="shared" si="15"/>
        <v>3.6423465672970501</v>
      </c>
      <c r="V130" s="6">
        <f>U130*Index!$H$27</f>
        <v>4.0204690931062022</v>
      </c>
      <c r="X130" s="8">
        <v>60.491335296580303</v>
      </c>
      <c r="Y130" s="41">
        <f t="shared" ref="Y130:Y193" si="17">ROUND((R130+V130) * IF(D130 = "Forensische en beveiligde zorg - niet klinische of ambulante zorg", 0.982799429, 1),2)</f>
        <v>60.49</v>
      </c>
      <c r="Z130" s="27"/>
      <c r="AA130" s="37"/>
    </row>
    <row r="131" spans="1:27">
      <c r="A131" s="2" t="s">
        <v>360</v>
      </c>
      <c r="B131" s="2" t="s">
        <v>0</v>
      </c>
      <c r="C131" s="2">
        <v>15</v>
      </c>
      <c r="D131" s="2" t="s">
        <v>61</v>
      </c>
      <c r="E131" s="2" t="s">
        <v>52</v>
      </c>
      <c r="F131" s="2" t="s">
        <v>40</v>
      </c>
      <c r="G131" s="29">
        <v>17.001704804175802</v>
      </c>
      <c r="H131" s="29">
        <v>23.7317275377562</v>
      </c>
      <c r="I131" s="29">
        <f t="shared" si="12"/>
        <v>24.499882169859724</v>
      </c>
      <c r="J131" s="8">
        <v>1.54187655765271</v>
      </c>
      <c r="K131" s="32">
        <v>0</v>
      </c>
      <c r="L131" s="43">
        <v>1.01885808752023</v>
      </c>
      <c r="M131" s="43">
        <v>1</v>
      </c>
      <c r="N131" s="8">
        <v>63.990324060650302</v>
      </c>
      <c r="O131" s="9">
        <f t="shared" si="16"/>
        <v>63.99</v>
      </c>
      <c r="P131" s="6">
        <f t="shared" si="13"/>
        <v>64.252684389298963</v>
      </c>
      <c r="Q131" s="6">
        <f t="shared" si="14"/>
        <v>65.248600997333099</v>
      </c>
      <c r="R131" s="13">
        <f>Q131*Index!$D$22</f>
        <v>85.200575775647081</v>
      </c>
      <c r="T131" s="8">
        <v>3.9667365303604698</v>
      </c>
      <c r="U131" s="6">
        <f t="shared" si="15"/>
        <v>4.0282209465810572</v>
      </c>
      <c r="V131" s="6">
        <f>U131*Index!$H$27</f>
        <v>4.4464022071218094</v>
      </c>
      <c r="X131" s="8">
        <v>89.646977982768902</v>
      </c>
      <c r="Y131" s="41">
        <f t="shared" si="17"/>
        <v>89.65</v>
      </c>
      <c r="Z131" s="27"/>
      <c r="AA131" s="37"/>
    </row>
    <row r="132" spans="1:27">
      <c r="A132" s="2" t="s">
        <v>361</v>
      </c>
      <c r="B132" s="2" t="s">
        <v>0</v>
      </c>
      <c r="C132" s="2">
        <v>15</v>
      </c>
      <c r="D132" s="2" t="s">
        <v>62</v>
      </c>
      <c r="E132" s="2" t="s">
        <v>52</v>
      </c>
      <c r="F132" s="2" t="s">
        <v>40</v>
      </c>
      <c r="G132" s="29">
        <v>17.001704804175802</v>
      </c>
      <c r="H132" s="29">
        <v>30.121025097155101</v>
      </c>
      <c r="I132" s="29">
        <f t="shared" si="12"/>
        <v>31.533804762102207</v>
      </c>
      <c r="J132" s="8">
        <v>1.6417730297103501</v>
      </c>
      <c r="K132" s="32">
        <v>0</v>
      </c>
      <c r="L132" s="43">
        <v>1.02998085356908</v>
      </c>
      <c r="M132" s="43">
        <v>1</v>
      </c>
      <c r="N132" s="8">
        <v>79.684290589163794</v>
      </c>
      <c r="O132" s="9">
        <f t="shared" si="16"/>
        <v>79.680000000000007</v>
      </c>
      <c r="P132" s="6">
        <f t="shared" si="13"/>
        <v>80.010996180579369</v>
      </c>
      <c r="Q132" s="6">
        <f t="shared" si="14"/>
        <v>81.25116662137836</v>
      </c>
      <c r="R132" s="13">
        <f>Q132*Index!$D$22</f>
        <v>106.09646908548159</v>
      </c>
      <c r="T132" s="8">
        <v>4.5310769533165596</v>
      </c>
      <c r="U132" s="6">
        <f t="shared" si="15"/>
        <v>4.6013086460929662</v>
      </c>
      <c r="V132" s="6">
        <f>U132*Index!$H$27</f>
        <v>5.0789837973016807</v>
      </c>
      <c r="X132" s="8">
        <v>111.17545288278301</v>
      </c>
      <c r="Y132" s="41">
        <f t="shared" si="17"/>
        <v>111.18</v>
      </c>
      <c r="Z132" s="27"/>
      <c r="AA132" s="37"/>
    </row>
    <row r="133" spans="1:27">
      <c r="A133" s="2" t="s">
        <v>362</v>
      </c>
      <c r="B133" s="2" t="s">
        <v>0</v>
      </c>
      <c r="C133" s="2">
        <v>15</v>
      </c>
      <c r="D133" s="2" t="s">
        <v>63</v>
      </c>
      <c r="E133" s="2" t="s">
        <v>52</v>
      </c>
      <c r="F133" s="2" t="s">
        <v>40</v>
      </c>
      <c r="G133" s="29">
        <v>17.001704804175802</v>
      </c>
      <c r="H133" s="29">
        <v>37.571387536162</v>
      </c>
      <c r="I133" s="29">
        <f t="shared" si="12"/>
        <v>40.356630391627455</v>
      </c>
      <c r="J133" s="8">
        <v>1.7245396446896999</v>
      </c>
      <c r="K133" s="32">
        <v>0</v>
      </c>
      <c r="L133" s="43">
        <v>1.05103692563536</v>
      </c>
      <c r="M133" s="43">
        <v>1</v>
      </c>
      <c r="N133" s="8">
        <v>98.916722998562705</v>
      </c>
      <c r="O133" s="9">
        <f t="shared" si="16"/>
        <v>98.92</v>
      </c>
      <c r="P133" s="6">
        <f t="shared" si="13"/>
        <v>99.322281562856816</v>
      </c>
      <c r="Q133" s="6">
        <f t="shared" si="14"/>
        <v>100.86177692708111</v>
      </c>
      <c r="R133" s="13">
        <f>Q133*Index!$D$22</f>
        <v>131.70368922229349</v>
      </c>
      <c r="T133" s="8">
        <v>4.5434152378697101</v>
      </c>
      <c r="U133" s="6">
        <f t="shared" si="15"/>
        <v>4.6138381740566912</v>
      </c>
      <c r="V133" s="6">
        <f>U133*Index!$H$27</f>
        <v>5.0928140517814873</v>
      </c>
      <c r="X133" s="8">
        <v>136.79650327407501</v>
      </c>
      <c r="Y133" s="41">
        <f t="shared" si="17"/>
        <v>136.80000000000001</v>
      </c>
      <c r="Z133" s="27"/>
      <c r="AA133" s="37"/>
    </row>
    <row r="134" spans="1:27">
      <c r="A134" s="2" t="s">
        <v>363</v>
      </c>
      <c r="B134" s="2" t="s">
        <v>0</v>
      </c>
      <c r="C134" s="2">
        <v>15</v>
      </c>
      <c r="D134" s="2" t="s">
        <v>1457</v>
      </c>
      <c r="E134" s="2" t="s">
        <v>52</v>
      </c>
      <c r="F134" s="2" t="s">
        <v>40</v>
      </c>
      <c r="G134" s="29">
        <v>17.001704804175802</v>
      </c>
      <c r="H134" s="29">
        <v>44.237675931465901</v>
      </c>
      <c r="I134" s="29">
        <f t="shared" si="12"/>
        <v>45.510649076154181</v>
      </c>
      <c r="J134" s="8">
        <v>1.7258886596971199</v>
      </c>
      <c r="K134" s="32">
        <v>0</v>
      </c>
      <c r="L134" s="43">
        <v>1.020786838949</v>
      </c>
      <c r="M134" s="43">
        <v>1</v>
      </c>
      <c r="N134" s="8">
        <v>107.88936265303499</v>
      </c>
      <c r="O134" s="9">
        <f t="shared" si="16"/>
        <v>107.89</v>
      </c>
      <c r="P134" s="6">
        <f t="shared" si="13"/>
        <v>108.33170903991244</v>
      </c>
      <c r="Q134" s="6">
        <f t="shared" si="14"/>
        <v>110.01085053003109</v>
      </c>
      <c r="R134" s="13">
        <f>Q134*Index!$D$22</f>
        <v>143.65040266703036</v>
      </c>
      <c r="T134" s="8">
        <v>5.25704566782633</v>
      </c>
      <c r="U134" s="6">
        <f t="shared" si="15"/>
        <v>5.3385298756776383</v>
      </c>
      <c r="V134" s="6">
        <f>U134*Index!$H$27</f>
        <v>5.8927380937596547</v>
      </c>
      <c r="X134" s="8">
        <v>149.54314076079001</v>
      </c>
      <c r="Y134" s="41">
        <f t="shared" si="17"/>
        <v>149.54</v>
      </c>
      <c r="Z134" s="27"/>
      <c r="AA134" s="37"/>
    </row>
    <row r="135" spans="1:27">
      <c r="A135" s="2" t="s">
        <v>364</v>
      </c>
      <c r="B135" s="2" t="s">
        <v>0</v>
      </c>
      <c r="C135" s="2">
        <v>15</v>
      </c>
      <c r="D135" s="2" t="s">
        <v>1458</v>
      </c>
      <c r="E135" s="2" t="s">
        <v>52</v>
      </c>
      <c r="F135" s="2" t="s">
        <v>215</v>
      </c>
      <c r="G135" s="29">
        <v>17.001704804175802</v>
      </c>
      <c r="H135" s="29">
        <v>62.928533286547797</v>
      </c>
      <c r="I135" s="29">
        <f t="shared" si="12"/>
        <v>63.290989452772578</v>
      </c>
      <c r="J135" s="8">
        <v>1.7247006684091799</v>
      </c>
      <c r="K135" s="32">
        <v>0</v>
      </c>
      <c r="L135" s="43">
        <v>1.0045346564064199</v>
      </c>
      <c r="M135" s="43">
        <v>1</v>
      </c>
      <c r="N135" s="8">
        <v>138.480863453333</v>
      </c>
      <c r="O135" s="9">
        <f t="shared" si="16"/>
        <v>138.47999999999999</v>
      </c>
      <c r="P135" s="6">
        <f t="shared" si="13"/>
        <v>139.04863499349167</v>
      </c>
      <c r="Q135" s="6">
        <f t="shared" si="14"/>
        <v>141.20388883589081</v>
      </c>
      <c r="R135" s="13">
        <f>Q135*Index!$D$22</f>
        <v>184.38177135889995</v>
      </c>
      <c r="T135" s="8">
        <v>6.9912137343646199</v>
      </c>
      <c r="U135" s="6">
        <f t="shared" si="15"/>
        <v>7.0995775472472724</v>
      </c>
      <c r="V135" s="6">
        <f>U135*Index!$H$27</f>
        <v>7.8366052146433578</v>
      </c>
      <c r="X135" s="8">
        <v>192.218376573543</v>
      </c>
      <c r="Y135" s="41">
        <f t="shared" si="17"/>
        <v>192.22</v>
      </c>
      <c r="Z135" s="27"/>
      <c r="AA135" s="37"/>
    </row>
    <row r="136" spans="1:27">
      <c r="A136" s="2" t="s">
        <v>365</v>
      </c>
      <c r="B136" s="2" t="s">
        <v>0</v>
      </c>
      <c r="C136" s="2">
        <v>15</v>
      </c>
      <c r="D136" s="2" t="s">
        <v>1452</v>
      </c>
      <c r="E136" s="2" t="s">
        <v>52</v>
      </c>
      <c r="F136" s="2" t="s">
        <v>215</v>
      </c>
      <c r="G136" s="29">
        <v>17.001704804175802</v>
      </c>
      <c r="H136" s="29">
        <v>50.881070931858801</v>
      </c>
      <c r="I136" s="29">
        <f t="shared" si="12"/>
        <v>48.77113998084053</v>
      </c>
      <c r="J136" s="8">
        <v>1.7484723568051199</v>
      </c>
      <c r="K136" s="32">
        <v>0</v>
      </c>
      <c r="L136" s="43">
        <v>0.96891802186724296</v>
      </c>
      <c r="M136" s="43">
        <v>1</v>
      </c>
      <c r="N136" s="8">
        <v>115.002000935035</v>
      </c>
      <c r="O136" s="9">
        <f t="shared" si="16"/>
        <v>115</v>
      </c>
      <c r="P136" s="6">
        <f t="shared" si="13"/>
        <v>115.47350913886864</v>
      </c>
      <c r="Q136" s="6">
        <f t="shared" si="14"/>
        <v>117.26334853052111</v>
      </c>
      <c r="R136" s="13">
        <f>Q136*Index!$D$22</f>
        <v>153.12059813495674</v>
      </c>
      <c r="T136" s="8">
        <v>5.9870236938539998</v>
      </c>
      <c r="U136" s="6">
        <f t="shared" si="15"/>
        <v>6.0798225611087373</v>
      </c>
      <c r="V136" s="6">
        <f>U136*Index!$H$27</f>
        <v>6.7109865156645245</v>
      </c>
      <c r="X136" s="8">
        <v>157.082390130796</v>
      </c>
      <c r="Y136" s="41">
        <f t="shared" si="17"/>
        <v>157.08000000000001</v>
      </c>
      <c r="Z136" s="27"/>
      <c r="AA136" s="37"/>
    </row>
    <row r="137" spans="1:27">
      <c r="A137" s="2" t="s">
        <v>366</v>
      </c>
      <c r="B137" s="2" t="s">
        <v>0</v>
      </c>
      <c r="C137" s="2">
        <v>15</v>
      </c>
      <c r="D137" s="2" t="s">
        <v>221</v>
      </c>
      <c r="E137" s="2" t="s">
        <v>52</v>
      </c>
      <c r="F137" s="2" t="s">
        <v>40</v>
      </c>
      <c r="G137" s="29">
        <v>17.001704804175802</v>
      </c>
      <c r="H137" s="29">
        <v>41.971991786620201</v>
      </c>
      <c r="I137" s="29">
        <f t="shared" si="12"/>
        <v>43.647293621926138</v>
      </c>
      <c r="J137" s="8">
        <v>1.8896517116610101</v>
      </c>
      <c r="K137" s="32">
        <v>1</v>
      </c>
      <c r="L137" s="43">
        <v>1.02840761105634</v>
      </c>
      <c r="M137" s="43">
        <v>1</v>
      </c>
      <c r="N137" s="8">
        <v>114.60548368641</v>
      </c>
      <c r="O137" s="9">
        <f t="shared" si="16"/>
        <v>114.61</v>
      </c>
      <c r="P137" s="6">
        <f t="shared" si="13"/>
        <v>115.07536616952427</v>
      </c>
      <c r="Q137" s="6">
        <f t="shared" si="14"/>
        <v>116.85903434515191</v>
      </c>
      <c r="R137" s="13">
        <f>Q137*Index!$D$22</f>
        <v>152.59265116197679</v>
      </c>
      <c r="T137" s="8">
        <v>5.5580610844037297</v>
      </c>
      <c r="U137" s="6">
        <f t="shared" si="15"/>
        <v>5.644211031211988</v>
      </c>
      <c r="V137" s="6">
        <f>U137*Index!$H$27</f>
        <v>6.2301528936596151</v>
      </c>
      <c r="X137" s="8">
        <v>158.822804055636</v>
      </c>
      <c r="Y137" s="41">
        <f t="shared" si="17"/>
        <v>158.82</v>
      </c>
      <c r="Z137" s="27"/>
      <c r="AA137" s="37"/>
    </row>
    <row r="138" spans="1:27">
      <c r="A138" s="2" t="s">
        <v>367</v>
      </c>
      <c r="B138" s="2" t="s">
        <v>0</v>
      </c>
      <c r="C138" s="2">
        <v>15</v>
      </c>
      <c r="D138" s="2" t="s">
        <v>60</v>
      </c>
      <c r="E138" s="2" t="s">
        <v>53</v>
      </c>
      <c r="F138" s="2" t="s">
        <v>40</v>
      </c>
      <c r="G138" s="29">
        <v>17.001704804175802</v>
      </c>
      <c r="H138" s="29">
        <v>16.633861699213501</v>
      </c>
      <c r="I138" s="29">
        <f t="shared" si="12"/>
        <v>16.6866943534406</v>
      </c>
      <c r="J138" s="8">
        <v>2.4849502902113501</v>
      </c>
      <c r="K138" s="32">
        <v>0</v>
      </c>
      <c r="L138" s="43">
        <v>1.00157073775528</v>
      </c>
      <c r="M138" s="43">
        <v>1</v>
      </c>
      <c r="N138" s="8">
        <v>83.713997263474795</v>
      </c>
      <c r="O138" s="9">
        <f t="shared" si="16"/>
        <v>83.71</v>
      </c>
      <c r="P138" s="6">
        <f t="shared" si="13"/>
        <v>84.057224652255044</v>
      </c>
      <c r="Q138" s="6">
        <f t="shared" si="14"/>
        <v>85.360111634364998</v>
      </c>
      <c r="R138" s="13">
        <f>Q138*Index!$D$22</f>
        <v>111.46186352437913</v>
      </c>
      <c r="T138" s="8">
        <v>4.0959603767084101</v>
      </c>
      <c r="U138" s="6">
        <f t="shared" si="15"/>
        <v>4.1594477625473907</v>
      </c>
      <c r="V138" s="6">
        <f>U138*Index!$H$27</f>
        <v>4.5912520581811229</v>
      </c>
      <c r="X138" s="8">
        <v>116.05311558256</v>
      </c>
      <c r="Y138" s="41">
        <f t="shared" si="17"/>
        <v>116.05</v>
      </c>
      <c r="Z138" s="27"/>
      <c r="AA138" s="37"/>
    </row>
    <row r="139" spans="1:27">
      <c r="A139" s="2" t="s">
        <v>368</v>
      </c>
      <c r="B139" s="2" t="s">
        <v>0</v>
      </c>
      <c r="C139" s="2">
        <v>15</v>
      </c>
      <c r="D139" s="2" t="s">
        <v>61</v>
      </c>
      <c r="E139" s="2" t="s">
        <v>53</v>
      </c>
      <c r="F139" s="2" t="s">
        <v>40</v>
      </c>
      <c r="G139" s="29">
        <v>17.001704804175802</v>
      </c>
      <c r="H139" s="29">
        <v>24.654665586743601</v>
      </c>
      <c r="I139" s="29">
        <f t="shared" si="12"/>
        <v>25.440225065350681</v>
      </c>
      <c r="J139" s="8">
        <v>2.8450385955452502</v>
      </c>
      <c r="K139" s="32">
        <v>0</v>
      </c>
      <c r="L139" s="43">
        <v>1.01885808752023</v>
      </c>
      <c r="M139" s="43">
        <v>1</v>
      </c>
      <c r="N139" s="8">
        <v>120.748928548227</v>
      </c>
      <c r="O139" s="9">
        <f t="shared" si="16"/>
        <v>120.75</v>
      </c>
      <c r="P139" s="6">
        <f t="shared" si="13"/>
        <v>121.24399915527474</v>
      </c>
      <c r="Q139" s="6">
        <f t="shared" si="14"/>
        <v>123.1232811421815</v>
      </c>
      <c r="R139" s="13">
        <f>Q139*Index!$D$22</f>
        <v>160.77240407238</v>
      </c>
      <c r="T139" s="8">
        <v>4.7423990599024801</v>
      </c>
      <c r="U139" s="6">
        <f t="shared" si="15"/>
        <v>4.8159062453309689</v>
      </c>
      <c r="V139" s="6">
        <f>U139*Index!$H$27</f>
        <v>5.3158593936377665</v>
      </c>
      <c r="X139" s="8">
        <v>166.08826346601799</v>
      </c>
      <c r="Y139" s="41">
        <f t="shared" si="17"/>
        <v>166.09</v>
      </c>
      <c r="Z139" s="27"/>
      <c r="AA139" s="37"/>
    </row>
    <row r="140" spans="1:27">
      <c r="A140" s="2" t="s">
        <v>369</v>
      </c>
      <c r="B140" s="2" t="s">
        <v>0</v>
      </c>
      <c r="C140" s="2">
        <v>15</v>
      </c>
      <c r="D140" s="2" t="s">
        <v>62</v>
      </c>
      <c r="E140" s="2" t="s">
        <v>53</v>
      </c>
      <c r="F140" s="2" t="s">
        <v>40</v>
      </c>
      <c r="G140" s="29">
        <v>17.001704804175802</v>
      </c>
      <c r="H140" s="29">
        <v>32.510859040129198</v>
      </c>
      <c r="I140" s="29">
        <f t="shared" si="12"/>
        <v>33.995287966575027</v>
      </c>
      <c r="J140" s="8">
        <v>2.8942271436833198</v>
      </c>
      <c r="K140" s="32">
        <v>0</v>
      </c>
      <c r="L140" s="43">
        <v>1.02998085356908</v>
      </c>
      <c r="M140" s="43">
        <v>1</v>
      </c>
      <c r="N140" s="8">
        <v>147.59688072332901</v>
      </c>
      <c r="O140" s="9">
        <f t="shared" si="16"/>
        <v>147.6</v>
      </c>
      <c r="P140" s="6">
        <f t="shared" si="13"/>
        <v>148.20202793429465</v>
      </c>
      <c r="Q140" s="6">
        <f t="shared" si="14"/>
        <v>150.49915936727623</v>
      </c>
      <c r="R140" s="13">
        <f>Q140*Index!$D$22</f>
        <v>196.51938640595381</v>
      </c>
      <c r="T140" s="8">
        <v>6.0299301010066202</v>
      </c>
      <c r="U140" s="6">
        <f t="shared" si="15"/>
        <v>6.123394017572223</v>
      </c>
      <c r="V140" s="6">
        <f>U140*Index!$H$27</f>
        <v>6.7590812509722262</v>
      </c>
      <c r="X140" s="8">
        <v>203.27846765692601</v>
      </c>
      <c r="Y140" s="41">
        <f t="shared" si="17"/>
        <v>203.28</v>
      </c>
      <c r="Z140" s="27"/>
      <c r="AA140" s="37"/>
    </row>
    <row r="141" spans="1:27">
      <c r="A141" s="2" t="s">
        <v>370</v>
      </c>
      <c r="B141" s="2" t="s">
        <v>0</v>
      </c>
      <c r="C141" s="2">
        <v>15</v>
      </c>
      <c r="D141" s="2" t="s">
        <v>63</v>
      </c>
      <c r="E141" s="2" t="s">
        <v>53</v>
      </c>
      <c r="F141" s="2" t="s">
        <v>40</v>
      </c>
      <c r="G141" s="29">
        <v>17.001704804175802</v>
      </c>
      <c r="H141" s="29">
        <v>41.623427795269599</v>
      </c>
      <c r="I141" s="29">
        <f t="shared" si="12"/>
        <v>44.615474328110615</v>
      </c>
      <c r="J141" s="8">
        <v>2.8315872172582899</v>
      </c>
      <c r="K141" s="32">
        <v>0</v>
      </c>
      <c r="L141" s="43">
        <v>1.05103692563536</v>
      </c>
      <c r="M141" s="43">
        <v>1</v>
      </c>
      <c r="N141" s="8">
        <v>174.47441679449599</v>
      </c>
      <c r="O141" s="9">
        <f t="shared" si="16"/>
        <v>174.47</v>
      </c>
      <c r="P141" s="6">
        <f t="shared" si="13"/>
        <v>175.18976190335343</v>
      </c>
      <c r="Q141" s="6">
        <f t="shared" si="14"/>
        <v>177.90520321285541</v>
      </c>
      <c r="R141" s="13">
        <f>Q141*Index!$D$22</f>
        <v>232.30575852252093</v>
      </c>
      <c r="T141" s="8">
        <v>5.3483529785459298</v>
      </c>
      <c r="U141" s="6">
        <f t="shared" si="15"/>
        <v>5.4312524497133925</v>
      </c>
      <c r="V141" s="6">
        <f>U141*Index!$H$27</f>
        <v>5.9950864662322507</v>
      </c>
      <c r="X141" s="8">
        <v>238.300844988753</v>
      </c>
      <c r="Y141" s="41">
        <f t="shared" si="17"/>
        <v>238.3</v>
      </c>
      <c r="Z141" s="27"/>
      <c r="AA141" s="37"/>
    </row>
    <row r="142" spans="1:27">
      <c r="A142" s="2" t="s">
        <v>371</v>
      </c>
      <c r="B142" s="2" t="s">
        <v>0</v>
      </c>
      <c r="C142" s="2">
        <v>15</v>
      </c>
      <c r="D142" s="2" t="s">
        <v>1457</v>
      </c>
      <c r="E142" s="2" t="s">
        <v>53</v>
      </c>
      <c r="F142" s="2" t="s">
        <v>40</v>
      </c>
      <c r="G142" s="29">
        <v>17.001704804175802</v>
      </c>
      <c r="H142" s="29">
        <v>50.558221267208097</v>
      </c>
      <c r="I142" s="29">
        <f t="shared" si="12"/>
        <v>51.962578569860298</v>
      </c>
      <c r="J142" s="8">
        <v>2.88957092479427</v>
      </c>
      <c r="K142" s="32">
        <v>0</v>
      </c>
      <c r="L142" s="43">
        <v>1.020786838949</v>
      </c>
      <c r="M142" s="43">
        <v>1</v>
      </c>
      <c r="N142" s="8">
        <v>199.277188086888</v>
      </c>
      <c r="O142" s="9">
        <f t="shared" si="16"/>
        <v>199.28</v>
      </c>
      <c r="P142" s="6">
        <f t="shared" si="13"/>
        <v>200.09422455804423</v>
      </c>
      <c r="Q142" s="6">
        <f t="shared" si="14"/>
        <v>203.19568503869394</v>
      </c>
      <c r="R142" s="13">
        <f>Q142*Index!$D$22</f>
        <v>265.32966371388358</v>
      </c>
      <c r="T142" s="8">
        <v>5.6668374693554799</v>
      </c>
      <c r="U142" s="6">
        <f t="shared" si="15"/>
        <v>5.7546734501304906</v>
      </c>
      <c r="V142" s="6">
        <f>U142*Index!$H$27</f>
        <v>6.3520827355914768</v>
      </c>
      <c r="X142" s="8">
        <v>271.68174644947499</v>
      </c>
      <c r="Y142" s="41">
        <f t="shared" si="17"/>
        <v>271.68</v>
      </c>
      <c r="Z142" s="27"/>
      <c r="AA142" s="37"/>
    </row>
    <row r="143" spans="1:27">
      <c r="A143" s="2" t="s">
        <v>372</v>
      </c>
      <c r="B143" s="2" t="s">
        <v>0</v>
      </c>
      <c r="C143" s="2">
        <v>15</v>
      </c>
      <c r="D143" s="2" t="s">
        <v>1458</v>
      </c>
      <c r="E143" s="2" t="s">
        <v>53</v>
      </c>
      <c r="F143" s="2" t="s">
        <v>215</v>
      </c>
      <c r="G143" s="29">
        <v>17.001704804175802</v>
      </c>
      <c r="H143" s="29">
        <v>65.342640702627094</v>
      </c>
      <c r="I143" s="29">
        <f t="shared" si="12"/>
        <v>65.716044016511972</v>
      </c>
      <c r="J143" s="8">
        <v>3.2077679550421099</v>
      </c>
      <c r="K143" s="32">
        <v>0</v>
      </c>
      <c r="L143" s="43">
        <v>1.0045346564064199</v>
      </c>
      <c r="M143" s="43">
        <v>1</v>
      </c>
      <c r="N143" s="8">
        <v>265.33934398022399</v>
      </c>
      <c r="O143" s="9">
        <f t="shared" si="16"/>
        <v>265.33999999999997</v>
      </c>
      <c r="P143" s="6">
        <f t="shared" si="13"/>
        <v>266.42723529054291</v>
      </c>
      <c r="Q143" s="6">
        <f t="shared" si="14"/>
        <v>270.55685743754634</v>
      </c>
      <c r="R143" s="13">
        <f>Q143*Index!$D$22</f>
        <v>353.28880131346875</v>
      </c>
      <c r="T143" s="8">
        <v>7.5716034303326696</v>
      </c>
      <c r="U143" s="6">
        <f t="shared" si="15"/>
        <v>7.6889632835028268</v>
      </c>
      <c r="V143" s="6">
        <f>U143*Index!$H$27</f>
        <v>8.4871767878727447</v>
      </c>
      <c r="X143" s="8">
        <v>361.77597810134199</v>
      </c>
      <c r="Y143" s="41">
        <f t="shared" si="17"/>
        <v>361.78</v>
      </c>
      <c r="Z143" s="27"/>
      <c r="AA143" s="37"/>
    </row>
    <row r="144" spans="1:27">
      <c r="A144" s="2" t="s">
        <v>373</v>
      </c>
      <c r="B144" s="2" t="s">
        <v>0</v>
      </c>
      <c r="C144" s="2">
        <v>15</v>
      </c>
      <c r="D144" s="2" t="s">
        <v>1452</v>
      </c>
      <c r="E144" s="2" t="s">
        <v>53</v>
      </c>
      <c r="F144" s="2" t="s">
        <v>215</v>
      </c>
      <c r="G144" s="29">
        <v>17.001704804175802</v>
      </c>
      <c r="H144" s="29">
        <v>53.510503075938701</v>
      </c>
      <c r="I144" s="29">
        <f t="shared" si="12"/>
        <v>51.318844172516563</v>
      </c>
      <c r="J144" s="8">
        <v>3.3752730819649299</v>
      </c>
      <c r="K144" s="32">
        <v>0</v>
      </c>
      <c r="L144" s="43">
        <v>0.96891802186724296</v>
      </c>
      <c r="M144" s="43">
        <v>1</v>
      </c>
      <c r="N144" s="8">
        <v>230.60050990609599</v>
      </c>
      <c r="O144" s="9">
        <f t="shared" si="16"/>
        <v>230.6</v>
      </c>
      <c r="P144" s="6">
        <f t="shared" si="13"/>
        <v>231.54597199671099</v>
      </c>
      <c r="Q144" s="6">
        <f t="shared" si="14"/>
        <v>235.13493456266002</v>
      </c>
      <c r="R144" s="13">
        <f>Q144*Index!$D$22</f>
        <v>307.0354230357608</v>
      </c>
      <c r="T144" s="8">
        <v>6.9262649579806901</v>
      </c>
      <c r="U144" s="6">
        <f t="shared" si="15"/>
        <v>7.033622064829391</v>
      </c>
      <c r="V144" s="6">
        <f>U144*Index!$H$27</f>
        <v>7.7638027029431091</v>
      </c>
      <c r="X144" s="8">
        <v>309.38449930564002</v>
      </c>
      <c r="Y144" s="41">
        <f t="shared" si="17"/>
        <v>309.38</v>
      </c>
      <c r="Z144" s="27"/>
      <c r="AA144" s="37"/>
    </row>
    <row r="145" spans="1:27">
      <c r="A145" s="2" t="s">
        <v>374</v>
      </c>
      <c r="B145" s="2" t="s">
        <v>0</v>
      </c>
      <c r="C145" s="2">
        <v>15</v>
      </c>
      <c r="D145" s="2" t="s">
        <v>221</v>
      </c>
      <c r="E145" s="2" t="s">
        <v>53</v>
      </c>
      <c r="F145" s="2" t="s">
        <v>40</v>
      </c>
      <c r="G145" s="29">
        <v>17.001704804175802</v>
      </c>
      <c r="H145" s="29">
        <v>40.557255463498997</v>
      </c>
      <c r="I145" s="29">
        <f t="shared" si="12"/>
        <v>42.192368019590432</v>
      </c>
      <c r="J145" s="8">
        <v>3.17753766802032</v>
      </c>
      <c r="K145" s="32">
        <v>1</v>
      </c>
      <c r="L145" s="43">
        <v>1.02840761105634</v>
      </c>
      <c r="M145" s="43">
        <v>1</v>
      </c>
      <c r="N145" s="8">
        <v>188.091396121055</v>
      </c>
      <c r="O145" s="9">
        <f t="shared" si="16"/>
        <v>188.09</v>
      </c>
      <c r="P145" s="6">
        <f t="shared" si="13"/>
        <v>188.86257084515131</v>
      </c>
      <c r="Q145" s="6">
        <f t="shared" si="14"/>
        <v>191.78994069325117</v>
      </c>
      <c r="R145" s="13">
        <f>Q145*Index!$D$22</f>
        <v>250.43622583892787</v>
      </c>
      <c r="T145" s="8">
        <v>5.2833244153182104</v>
      </c>
      <c r="U145" s="6">
        <f t="shared" si="15"/>
        <v>5.3652159437556426</v>
      </c>
      <c r="V145" s="6">
        <f>U145*Index!$H$27</f>
        <v>5.9221945197042523</v>
      </c>
      <c r="X145" s="8">
        <v>256.35842035863197</v>
      </c>
      <c r="Y145" s="41">
        <f t="shared" si="17"/>
        <v>256.36</v>
      </c>
      <c r="Z145" s="27"/>
      <c r="AA145" s="37"/>
    </row>
    <row r="146" spans="1:27">
      <c r="A146" s="2" t="s">
        <v>375</v>
      </c>
      <c r="B146" s="2" t="s">
        <v>0</v>
      </c>
      <c r="C146" s="2">
        <v>15</v>
      </c>
      <c r="D146" s="2" t="s">
        <v>60</v>
      </c>
      <c r="E146" s="2" t="s">
        <v>54</v>
      </c>
      <c r="F146" s="2" t="s">
        <v>40</v>
      </c>
      <c r="G146" s="29">
        <v>17.001704804175802</v>
      </c>
      <c r="H146" s="29">
        <v>16.677636213770501</v>
      </c>
      <c r="I146" s="29">
        <f t="shared" si="12"/>
        <v>16.730537626280338</v>
      </c>
      <c r="J146" s="8">
        <v>1.93920068430038</v>
      </c>
      <c r="K146" s="32">
        <v>0</v>
      </c>
      <c r="L146" s="43">
        <v>1.00157073775528</v>
      </c>
      <c r="M146" s="43">
        <v>1</v>
      </c>
      <c r="N146" s="8">
        <v>65.413587604126803</v>
      </c>
      <c r="O146" s="9">
        <f t="shared" si="16"/>
        <v>65.41</v>
      </c>
      <c r="P146" s="6">
        <f t="shared" si="13"/>
        <v>65.681783313303725</v>
      </c>
      <c r="Q146" s="6">
        <f t="shared" si="14"/>
        <v>66.699850954659937</v>
      </c>
      <c r="R146" s="13">
        <f>Q146*Index!$D$22</f>
        <v>87.09559467365662</v>
      </c>
      <c r="T146" s="8">
        <v>3.46806965604517</v>
      </c>
      <c r="U146" s="6">
        <f t="shared" si="15"/>
        <v>3.5218247357138703</v>
      </c>
      <c r="V146" s="6">
        <f>U146*Index!$H$27</f>
        <v>3.8874355418029531</v>
      </c>
      <c r="X146" s="8">
        <v>90.983030215459607</v>
      </c>
      <c r="Y146" s="41">
        <f t="shared" si="17"/>
        <v>90.98</v>
      </c>
      <c r="Z146" s="27"/>
      <c r="AA146" s="37"/>
    </row>
    <row r="147" spans="1:27">
      <c r="A147" s="2" t="s">
        <v>376</v>
      </c>
      <c r="B147" s="2" t="s">
        <v>0</v>
      </c>
      <c r="C147" s="2">
        <v>15</v>
      </c>
      <c r="D147" s="2" t="s">
        <v>61</v>
      </c>
      <c r="E147" s="2" t="s">
        <v>54</v>
      </c>
      <c r="F147" s="2" t="s">
        <v>40</v>
      </c>
      <c r="G147" s="29">
        <v>17.001704804175802</v>
      </c>
      <c r="H147" s="29">
        <v>23.290712784794799</v>
      </c>
      <c r="I147" s="29">
        <f t="shared" si="12"/>
        <v>24.050550722089262</v>
      </c>
      <c r="J147" s="8">
        <v>2.2141459313618301</v>
      </c>
      <c r="K147" s="32">
        <v>0</v>
      </c>
      <c r="L147" s="43">
        <v>1.01885808752023</v>
      </c>
      <c r="M147" s="43">
        <v>1</v>
      </c>
      <c r="N147" s="8">
        <v>90.895684546705795</v>
      </c>
      <c r="O147" s="9">
        <f t="shared" si="16"/>
        <v>90.9</v>
      </c>
      <c r="P147" s="6">
        <f t="shared" si="13"/>
        <v>91.268356853347285</v>
      </c>
      <c r="Q147" s="6">
        <f t="shared" si="14"/>
        <v>92.683016384574174</v>
      </c>
      <c r="R147" s="13">
        <f>Q147*Index!$D$22</f>
        <v>121.02399499588061</v>
      </c>
      <c r="T147" s="8">
        <v>3.7953899411791601</v>
      </c>
      <c r="U147" s="6">
        <f t="shared" si="15"/>
        <v>3.8542184852674373</v>
      </c>
      <c r="V147" s="6">
        <f>U147*Index!$H$27</f>
        <v>4.254336047323358</v>
      </c>
      <c r="X147" s="8">
        <v>125.27833104320401</v>
      </c>
      <c r="Y147" s="41">
        <f t="shared" si="17"/>
        <v>125.28</v>
      </c>
      <c r="Z147" s="27"/>
      <c r="AA147" s="37"/>
    </row>
    <row r="148" spans="1:27">
      <c r="A148" s="2" t="s">
        <v>377</v>
      </c>
      <c r="B148" s="2" t="s">
        <v>0</v>
      </c>
      <c r="C148" s="2">
        <v>15</v>
      </c>
      <c r="D148" s="2" t="s">
        <v>62</v>
      </c>
      <c r="E148" s="2" t="s">
        <v>54</v>
      </c>
      <c r="F148" s="2" t="s">
        <v>40</v>
      </c>
      <c r="G148" s="29">
        <v>17.001704804175802</v>
      </c>
      <c r="H148" s="29">
        <v>28.914477447175098</v>
      </c>
      <c r="I148" s="29">
        <f t="shared" si="12"/>
        <v>30.291083783704046</v>
      </c>
      <c r="J148" s="8">
        <v>2.2532311271736298</v>
      </c>
      <c r="K148" s="32">
        <v>0</v>
      </c>
      <c r="L148" s="43">
        <v>1.02998085356908</v>
      </c>
      <c r="M148" s="43">
        <v>1</v>
      </c>
      <c r="N148" s="8">
        <v>106.56158333705299</v>
      </c>
      <c r="O148" s="9">
        <f t="shared" si="16"/>
        <v>106.56</v>
      </c>
      <c r="P148" s="6">
        <f t="shared" si="13"/>
        <v>106.99848582873491</v>
      </c>
      <c r="Q148" s="6">
        <f t="shared" si="14"/>
        <v>108.65696235908031</v>
      </c>
      <c r="R148" s="13">
        <f>Q148*Index!$D$22</f>
        <v>141.8825172267654</v>
      </c>
      <c r="T148" s="8">
        <v>4.0691874266949899</v>
      </c>
      <c r="U148" s="6">
        <f t="shared" si="15"/>
        <v>4.1322598318087627</v>
      </c>
      <c r="V148" s="6">
        <f>U148*Index!$H$27</f>
        <v>4.5612416697624054</v>
      </c>
      <c r="X148" s="8">
        <v>146.44375889652801</v>
      </c>
      <c r="Y148" s="41">
        <f t="shared" si="17"/>
        <v>146.44</v>
      </c>
      <c r="Z148" s="27"/>
      <c r="AA148" s="37"/>
    </row>
    <row r="149" spans="1:27">
      <c r="A149" s="2" t="s">
        <v>378</v>
      </c>
      <c r="B149" s="2" t="s">
        <v>0</v>
      </c>
      <c r="C149" s="2">
        <v>15</v>
      </c>
      <c r="D149" s="2" t="s">
        <v>63</v>
      </c>
      <c r="E149" s="2" t="s">
        <v>54</v>
      </c>
      <c r="F149" s="2" t="s">
        <v>40</v>
      </c>
      <c r="G149" s="29">
        <v>17.001704804175802</v>
      </c>
      <c r="H149" s="29">
        <v>35.5523060113401</v>
      </c>
      <c r="I149" s="29">
        <f t="shared" si="12"/>
        <v>38.234501153171493</v>
      </c>
      <c r="J149" s="8">
        <v>2.2739089001080099</v>
      </c>
      <c r="K149" s="32">
        <v>0</v>
      </c>
      <c r="L149" s="43">
        <v>1.05103692563536</v>
      </c>
      <c r="M149" s="43">
        <v>1</v>
      </c>
      <c r="N149" s="8">
        <v>125.60210033461</v>
      </c>
      <c r="O149" s="9">
        <f t="shared" si="16"/>
        <v>125.6</v>
      </c>
      <c r="P149" s="6">
        <f t="shared" si="13"/>
        <v>126.1170689459819</v>
      </c>
      <c r="Q149" s="6">
        <f t="shared" si="14"/>
        <v>128.07188351464464</v>
      </c>
      <c r="R149" s="13">
        <f>Q149*Index!$D$22</f>
        <v>167.23420961263713</v>
      </c>
      <c r="T149" s="8">
        <v>3.9439298153953102</v>
      </c>
      <c r="U149" s="6">
        <f t="shared" si="15"/>
        <v>4.0050607275339374</v>
      </c>
      <c r="V149" s="6">
        <f>U149*Index!$H$27</f>
        <v>4.4208376587879004</v>
      </c>
      <c r="X149" s="8">
        <v>171.65504727142499</v>
      </c>
      <c r="Y149" s="41">
        <f t="shared" si="17"/>
        <v>171.66</v>
      </c>
      <c r="Z149" s="27"/>
      <c r="AA149" s="37"/>
    </row>
    <row r="150" spans="1:27">
      <c r="A150" s="2" t="s">
        <v>379</v>
      </c>
      <c r="B150" s="2" t="s">
        <v>0</v>
      </c>
      <c r="C150" s="2">
        <v>15</v>
      </c>
      <c r="D150" s="2" t="s">
        <v>1457</v>
      </c>
      <c r="E150" s="2" t="s">
        <v>54</v>
      </c>
      <c r="F150" s="2" t="s">
        <v>40</v>
      </c>
      <c r="G150" s="29">
        <v>17.001704804175802</v>
      </c>
      <c r="H150" s="29">
        <v>41.179224819660398</v>
      </c>
      <c r="I150" s="29">
        <f t="shared" si="12"/>
        <v>42.388622433654184</v>
      </c>
      <c r="J150" s="8">
        <v>2.3644604335863799</v>
      </c>
      <c r="K150" s="32">
        <v>0</v>
      </c>
      <c r="L150" s="43">
        <v>1.020786838949</v>
      </c>
      <c r="M150" s="43">
        <v>1</v>
      </c>
      <c r="N150" s="8">
        <v>140.42607889159601</v>
      </c>
      <c r="O150" s="9">
        <f t="shared" si="16"/>
        <v>140.43</v>
      </c>
      <c r="P150" s="6">
        <f t="shared" si="13"/>
        <v>141.00182581505155</v>
      </c>
      <c r="Q150" s="6">
        <f t="shared" si="14"/>
        <v>143.18735411518486</v>
      </c>
      <c r="R150" s="13">
        <f>Q150*Index!$D$22</f>
        <v>186.97174848091925</v>
      </c>
      <c r="T150" s="8">
        <v>4.55287028383656</v>
      </c>
      <c r="U150" s="6">
        <f t="shared" si="15"/>
        <v>4.6234397732360266</v>
      </c>
      <c r="V150" s="6">
        <f>U150*Index!$H$27</f>
        <v>5.1034124207262517</v>
      </c>
      <c r="X150" s="8">
        <v>192.075160901646</v>
      </c>
      <c r="Y150" s="41">
        <f t="shared" si="17"/>
        <v>192.08</v>
      </c>
      <c r="Z150" s="27"/>
      <c r="AA150" s="37"/>
    </row>
    <row r="151" spans="1:27">
      <c r="A151" s="2" t="s">
        <v>380</v>
      </c>
      <c r="B151" s="2" t="s">
        <v>0</v>
      </c>
      <c r="C151" s="2">
        <v>15</v>
      </c>
      <c r="D151" s="2" t="s">
        <v>1458</v>
      </c>
      <c r="E151" s="2" t="s">
        <v>54</v>
      </c>
      <c r="F151" s="2" t="s">
        <v>215</v>
      </c>
      <c r="G151" s="29">
        <v>17.001704804175802</v>
      </c>
      <c r="H151" s="29">
        <v>61.777853575928297</v>
      </c>
      <c r="I151" s="29">
        <f t="shared" si="12"/>
        <v>62.135091805031578</v>
      </c>
      <c r="J151" s="8">
        <v>2.30496843471875</v>
      </c>
      <c r="K151" s="32">
        <v>0</v>
      </c>
      <c r="L151" s="43">
        <v>1.0045346564064199</v>
      </c>
      <c r="M151" s="43">
        <v>1</v>
      </c>
      <c r="N151" s="8">
        <v>182.40781820897999</v>
      </c>
      <c r="O151" s="9">
        <f t="shared" si="16"/>
        <v>182.41</v>
      </c>
      <c r="P151" s="6">
        <f t="shared" si="13"/>
        <v>183.15569026363681</v>
      </c>
      <c r="Q151" s="6">
        <f t="shared" si="14"/>
        <v>185.99460346272321</v>
      </c>
      <c r="R151" s="13">
        <f>Q151*Index!$D$22</f>
        <v>242.86876751326648</v>
      </c>
      <c r="T151" s="8">
        <v>6.3892195782936199</v>
      </c>
      <c r="U151" s="6">
        <f t="shared" si="15"/>
        <v>6.4882524817571712</v>
      </c>
      <c r="V151" s="6">
        <f>U151*Index!$H$27</f>
        <v>7.1618167269932114</v>
      </c>
      <c r="X151" s="8">
        <v>250.03058424026</v>
      </c>
      <c r="Y151" s="41">
        <f t="shared" si="17"/>
        <v>250.03</v>
      </c>
      <c r="Z151" s="27"/>
      <c r="AA151" s="37"/>
    </row>
    <row r="152" spans="1:27">
      <c r="A152" s="2" t="s">
        <v>381</v>
      </c>
      <c r="B152" s="2" t="s">
        <v>0</v>
      </c>
      <c r="C152" s="2">
        <v>15</v>
      </c>
      <c r="D152" s="2" t="s">
        <v>1452</v>
      </c>
      <c r="E152" s="2" t="s">
        <v>54</v>
      </c>
      <c r="F152" s="2" t="s">
        <v>215</v>
      </c>
      <c r="G152" s="29">
        <v>17.001704804175802</v>
      </c>
      <c r="H152" s="29">
        <v>49.575731194443897</v>
      </c>
      <c r="I152" s="29">
        <f t="shared" si="12"/>
        <v>47.506372784599776</v>
      </c>
      <c r="J152" s="8">
        <v>2.48077722076644</v>
      </c>
      <c r="K152" s="32">
        <v>0</v>
      </c>
      <c r="L152" s="43">
        <v>0.96891802186724296</v>
      </c>
      <c r="M152" s="43">
        <v>1</v>
      </c>
      <c r="N152" s="8">
        <v>160.03016943766801</v>
      </c>
      <c r="O152" s="9">
        <f t="shared" si="16"/>
        <v>160.03</v>
      </c>
      <c r="P152" s="6">
        <f t="shared" si="13"/>
        <v>160.68629313236244</v>
      </c>
      <c r="Q152" s="6">
        <f t="shared" si="14"/>
        <v>163.17693067591406</v>
      </c>
      <c r="R152" s="13">
        <f>Q152*Index!$D$22</f>
        <v>213.07381667016853</v>
      </c>
      <c r="T152" s="8">
        <v>5.5166457077269602</v>
      </c>
      <c r="U152" s="6">
        <f t="shared" si="15"/>
        <v>5.6021537161967281</v>
      </c>
      <c r="V152" s="6">
        <f>U152*Index!$H$27</f>
        <v>6.1837294872006954</v>
      </c>
      <c r="X152" s="8">
        <v>215.486191167404</v>
      </c>
      <c r="Y152" s="41">
        <f t="shared" si="17"/>
        <v>215.49</v>
      </c>
      <c r="Z152" s="27"/>
      <c r="AA152" s="37"/>
    </row>
    <row r="153" spans="1:27">
      <c r="A153" s="2" t="s">
        <v>382</v>
      </c>
      <c r="B153" s="2" t="s">
        <v>0</v>
      </c>
      <c r="C153" s="2">
        <v>15</v>
      </c>
      <c r="D153" s="2" t="s">
        <v>221</v>
      </c>
      <c r="E153" s="2" t="s">
        <v>54</v>
      </c>
      <c r="F153" s="2" t="s">
        <v>40</v>
      </c>
      <c r="G153" s="29">
        <v>17.001704804175802</v>
      </c>
      <c r="H153" s="29">
        <v>43.125922865295898</v>
      </c>
      <c r="I153" s="29">
        <f t="shared" si="12"/>
        <v>44.834005125870682</v>
      </c>
      <c r="J153" s="8">
        <v>2.5715442965362398</v>
      </c>
      <c r="K153" s="32">
        <v>1</v>
      </c>
      <c r="L153" s="43">
        <v>1.02840761105634</v>
      </c>
      <c r="M153" s="43">
        <v>1</v>
      </c>
      <c r="N153" s="8">
        <v>159.01326719287999</v>
      </c>
      <c r="O153" s="9">
        <f t="shared" si="16"/>
        <v>159.01</v>
      </c>
      <c r="P153" s="6">
        <f t="shared" si="13"/>
        <v>159.6652215883708</v>
      </c>
      <c r="Q153" s="6">
        <f t="shared" si="14"/>
        <v>162.14003252299057</v>
      </c>
      <c r="R153" s="13">
        <f>Q153*Index!$D$22</f>
        <v>211.71985170694427</v>
      </c>
      <c r="T153" s="8">
        <v>5.7388714739789704</v>
      </c>
      <c r="U153" s="6">
        <f t="shared" si="15"/>
        <v>5.8278239818256452</v>
      </c>
      <c r="V153" s="6">
        <f>U153*Index!$H$27</f>
        <v>6.4328272354326614</v>
      </c>
      <c r="X153" s="8">
        <v>218.15267894237701</v>
      </c>
      <c r="Y153" s="41">
        <f t="shared" si="17"/>
        <v>218.15</v>
      </c>
      <c r="Z153" s="27"/>
      <c r="AA153" s="37"/>
    </row>
    <row r="154" spans="1:27">
      <c r="A154" s="2" t="s">
        <v>383</v>
      </c>
      <c r="B154" s="2" t="s">
        <v>0</v>
      </c>
      <c r="C154" s="2">
        <v>15</v>
      </c>
      <c r="D154" s="2" t="s">
        <v>60</v>
      </c>
      <c r="E154" s="2" t="s">
        <v>55</v>
      </c>
      <c r="F154" s="2" t="s">
        <v>40</v>
      </c>
      <c r="G154" s="29">
        <v>17.001704804175802</v>
      </c>
      <c r="H154" s="29">
        <v>15.291214676448201</v>
      </c>
      <c r="I154" s="29">
        <f t="shared" si="12"/>
        <v>15.341938384304633</v>
      </c>
      <c r="J154" s="8">
        <v>1.3558380158188299</v>
      </c>
      <c r="K154" s="32">
        <v>1</v>
      </c>
      <c r="L154" s="43">
        <v>1.00157073775528</v>
      </c>
      <c r="M154" s="43">
        <v>1</v>
      </c>
      <c r="N154" s="8">
        <v>43.852741005021599</v>
      </c>
      <c r="O154" s="9">
        <f t="shared" si="16"/>
        <v>43.85</v>
      </c>
      <c r="P154" s="6">
        <f t="shared" si="13"/>
        <v>44.032537243142187</v>
      </c>
      <c r="Q154" s="6">
        <f t="shared" si="14"/>
        <v>44.715041570410897</v>
      </c>
      <c r="R154" s="13">
        <f>Q154*Index!$D$22</f>
        <v>58.38818349203715</v>
      </c>
      <c r="T154" s="8">
        <v>3.2605559528355301</v>
      </c>
      <c r="U154" s="6">
        <f t="shared" si="15"/>
        <v>3.3110945701044812</v>
      </c>
      <c r="V154" s="6">
        <f>U154*Index!$H$27</f>
        <v>3.6548288685597683</v>
      </c>
      <c r="X154" s="8">
        <v>62.043012360596897</v>
      </c>
      <c r="Y154" s="41">
        <f t="shared" si="17"/>
        <v>62.04</v>
      </c>
      <c r="Z154" s="27"/>
      <c r="AA154" s="37"/>
    </row>
    <row r="155" spans="1:27">
      <c r="A155" s="2" t="s">
        <v>384</v>
      </c>
      <c r="B155" s="2" t="s">
        <v>0</v>
      </c>
      <c r="C155" s="2">
        <v>15</v>
      </c>
      <c r="D155" s="2" t="s">
        <v>61</v>
      </c>
      <c r="E155" s="2" t="s">
        <v>55</v>
      </c>
      <c r="F155" s="2" t="s">
        <v>40</v>
      </c>
      <c r="G155" s="29">
        <v>17.001704804175802</v>
      </c>
      <c r="H155" s="29">
        <v>22.652397650267499</v>
      </c>
      <c r="I155" s="29">
        <f t="shared" si="12"/>
        <v>23.400198184889561</v>
      </c>
      <c r="J155" s="8">
        <v>1.6801439959973401</v>
      </c>
      <c r="K155" s="32">
        <v>0</v>
      </c>
      <c r="L155" s="43">
        <v>1.01885808752023</v>
      </c>
      <c r="M155" s="43">
        <v>1</v>
      </c>
      <c r="N155" s="8">
        <v>67.881014733944994</v>
      </c>
      <c r="O155" s="9">
        <f t="shared" si="16"/>
        <v>67.88</v>
      </c>
      <c r="P155" s="6">
        <f t="shared" si="13"/>
        <v>68.159326894354166</v>
      </c>
      <c r="Q155" s="6">
        <f t="shared" si="14"/>
        <v>69.215796461216655</v>
      </c>
      <c r="R155" s="13">
        <f>Q155*Index!$D$22</f>
        <v>90.380875928768063</v>
      </c>
      <c r="T155" s="8">
        <v>3.9148081543418898</v>
      </c>
      <c r="U155" s="6">
        <f t="shared" si="15"/>
        <v>3.9754876807341892</v>
      </c>
      <c r="V155" s="6">
        <f>U155*Index!$H$27</f>
        <v>4.3881945485152816</v>
      </c>
      <c r="X155" s="8">
        <v>94.769070477283407</v>
      </c>
      <c r="Y155" s="41">
        <f t="shared" si="17"/>
        <v>94.77</v>
      </c>
      <c r="Z155" s="27"/>
      <c r="AA155" s="37"/>
    </row>
    <row r="156" spans="1:27">
      <c r="A156" s="2" t="s">
        <v>385</v>
      </c>
      <c r="B156" s="2" t="s">
        <v>0</v>
      </c>
      <c r="C156" s="2">
        <v>15</v>
      </c>
      <c r="D156" s="2" t="s">
        <v>62</v>
      </c>
      <c r="E156" s="2" t="s">
        <v>55</v>
      </c>
      <c r="F156" s="2" t="s">
        <v>40</v>
      </c>
      <c r="G156" s="29">
        <v>17.001704804175802</v>
      </c>
      <c r="H156" s="29">
        <v>29.853283765369401</v>
      </c>
      <c r="I156" s="29">
        <f t="shared" si="12"/>
        <v>31.25803631665385</v>
      </c>
      <c r="J156" s="8">
        <v>1.72438944929476</v>
      </c>
      <c r="K156" s="32">
        <v>0</v>
      </c>
      <c r="L156" s="43">
        <v>1.02998085356908</v>
      </c>
      <c r="M156" s="43">
        <v>1</v>
      </c>
      <c r="N156" s="8">
        <v>83.218588414455098</v>
      </c>
      <c r="O156" s="9">
        <f t="shared" si="16"/>
        <v>83.22</v>
      </c>
      <c r="P156" s="6">
        <f t="shared" si="13"/>
        <v>83.559784626954368</v>
      </c>
      <c r="Q156" s="6">
        <f t="shared" si="14"/>
        <v>84.854961288672172</v>
      </c>
      <c r="R156" s="13">
        <f>Q156*Index!$D$22</f>
        <v>110.80224631192647</v>
      </c>
      <c r="T156" s="8">
        <v>4.6856627488342104</v>
      </c>
      <c r="U156" s="6">
        <f t="shared" si="15"/>
        <v>4.7582905214411406</v>
      </c>
      <c r="V156" s="6">
        <f>U156*Index!$H$27</f>
        <v>5.2522624149054833</v>
      </c>
      <c r="X156" s="8">
        <v>116.054508726832</v>
      </c>
      <c r="Y156" s="41">
        <f t="shared" si="17"/>
        <v>116.05</v>
      </c>
      <c r="Z156" s="27"/>
      <c r="AA156" s="37"/>
    </row>
    <row r="157" spans="1:27">
      <c r="A157" s="2" t="s">
        <v>386</v>
      </c>
      <c r="B157" s="2" t="s">
        <v>0</v>
      </c>
      <c r="C157" s="2">
        <v>15</v>
      </c>
      <c r="D157" s="2" t="s">
        <v>63</v>
      </c>
      <c r="E157" s="2" t="s">
        <v>55</v>
      </c>
      <c r="F157" s="2" t="s">
        <v>40</v>
      </c>
      <c r="G157" s="29">
        <v>17.001704804175802</v>
      </c>
      <c r="H157" s="29">
        <v>38.205370808521501</v>
      </c>
      <c r="I157" s="29">
        <f t="shared" si="12"/>
        <v>41.022970221112431</v>
      </c>
      <c r="J157" s="8">
        <v>1.71269449571428</v>
      </c>
      <c r="K157" s="32">
        <v>0</v>
      </c>
      <c r="L157" s="43">
        <v>1.05103692563536</v>
      </c>
      <c r="M157" s="43">
        <v>1</v>
      </c>
      <c r="N157" s="8">
        <v>99.378541531420595</v>
      </c>
      <c r="O157" s="9">
        <f t="shared" si="16"/>
        <v>99.38</v>
      </c>
      <c r="P157" s="6">
        <f t="shared" si="13"/>
        <v>99.78599355169942</v>
      </c>
      <c r="Q157" s="6">
        <f t="shared" si="14"/>
        <v>101.33267645175077</v>
      </c>
      <c r="R157" s="13">
        <f>Q157*Index!$D$22</f>
        <v>132.31858226246723</v>
      </c>
      <c r="T157" s="8">
        <v>4.3912580106676904</v>
      </c>
      <c r="U157" s="6">
        <f t="shared" si="15"/>
        <v>4.45932250983304</v>
      </c>
      <c r="V157" s="6">
        <f>U157*Index!$H$27</f>
        <v>4.9222576698079372</v>
      </c>
      <c r="X157" s="8">
        <v>137.24083993227501</v>
      </c>
      <c r="Y157" s="41">
        <f t="shared" si="17"/>
        <v>137.24</v>
      </c>
      <c r="Z157" s="27"/>
      <c r="AA157" s="37"/>
    </row>
    <row r="158" spans="1:27">
      <c r="A158" s="2" t="s">
        <v>387</v>
      </c>
      <c r="B158" s="2" t="s">
        <v>0</v>
      </c>
      <c r="C158" s="2">
        <v>15</v>
      </c>
      <c r="D158" s="2" t="s">
        <v>1457</v>
      </c>
      <c r="E158" s="2" t="s">
        <v>55</v>
      </c>
      <c r="F158" s="2" t="s">
        <v>40</v>
      </c>
      <c r="G158" s="29">
        <v>17.001704804175802</v>
      </c>
      <c r="H158" s="29">
        <v>46.3832177778051</v>
      </c>
      <c r="I158" s="29">
        <f t="shared" si="12"/>
        <v>47.700789955311578</v>
      </c>
      <c r="J158" s="8">
        <v>1.71060167776137</v>
      </c>
      <c r="K158" s="32">
        <v>0</v>
      </c>
      <c r="L158" s="43">
        <v>1.020786838949</v>
      </c>
      <c r="M158" s="43">
        <v>1</v>
      </c>
      <c r="N158" s="8">
        <v>110.68019609092499</v>
      </c>
      <c r="O158" s="9">
        <f t="shared" si="16"/>
        <v>110.68</v>
      </c>
      <c r="P158" s="6">
        <f t="shared" si="13"/>
        <v>111.13398489489778</v>
      </c>
      <c r="Q158" s="6">
        <f t="shared" si="14"/>
        <v>112.8565616607687</v>
      </c>
      <c r="R158" s="13">
        <f>Q158*Index!$D$22</f>
        <v>147.36628658061684</v>
      </c>
      <c r="T158" s="8">
        <v>5.08318076552513</v>
      </c>
      <c r="U158" s="6">
        <f t="shared" si="15"/>
        <v>5.1619700673907696</v>
      </c>
      <c r="V158" s="6">
        <f>U158*Index!$H$27</f>
        <v>5.6978491014063302</v>
      </c>
      <c r="X158" s="8">
        <v>153.06413568202299</v>
      </c>
      <c r="Y158" s="41">
        <f t="shared" si="17"/>
        <v>153.06</v>
      </c>
      <c r="Z158" s="27"/>
      <c r="AA158" s="37"/>
    </row>
    <row r="159" spans="1:27">
      <c r="A159" s="2" t="s">
        <v>388</v>
      </c>
      <c r="B159" s="2" t="s">
        <v>0</v>
      </c>
      <c r="C159" s="2">
        <v>15</v>
      </c>
      <c r="D159" s="2" t="s">
        <v>1458</v>
      </c>
      <c r="E159" s="2" t="s">
        <v>55</v>
      </c>
      <c r="F159" s="2" t="s">
        <v>215</v>
      </c>
      <c r="G159" s="29">
        <v>17.001704804175802</v>
      </c>
      <c r="H159" s="29">
        <v>60.036452664866502</v>
      </c>
      <c r="I159" s="29">
        <f t="shared" si="12"/>
        <v>60.385794239172284</v>
      </c>
      <c r="J159" s="8">
        <v>1.55933154650274</v>
      </c>
      <c r="K159" s="32">
        <v>0</v>
      </c>
      <c r="L159" s="43">
        <v>1.0045346564064199</v>
      </c>
      <c r="M159" s="43">
        <v>1</v>
      </c>
      <c r="N159" s="8">
        <v>120.672768563243</v>
      </c>
      <c r="O159" s="9">
        <f t="shared" si="16"/>
        <v>120.67</v>
      </c>
      <c r="P159" s="6">
        <f t="shared" si="13"/>
        <v>121.16752691435229</v>
      </c>
      <c r="Q159" s="6">
        <f t="shared" si="14"/>
        <v>123.04562358152477</v>
      </c>
      <c r="R159" s="13">
        <f>Q159*Index!$D$22</f>
        <v>160.67100007627661</v>
      </c>
      <c r="T159" s="8">
        <v>7.1954793442778104</v>
      </c>
      <c r="U159" s="6">
        <f t="shared" si="15"/>
        <v>7.307009274114117</v>
      </c>
      <c r="V159" s="6">
        <f>U159*Index!$H$27</f>
        <v>8.0655710286835856</v>
      </c>
      <c r="X159" s="8">
        <v>168.73657110496001</v>
      </c>
      <c r="Y159" s="41">
        <f t="shared" si="17"/>
        <v>168.74</v>
      </c>
      <c r="Z159" s="27"/>
      <c r="AA159" s="37"/>
    </row>
    <row r="160" spans="1:27">
      <c r="A160" s="2" t="s">
        <v>389</v>
      </c>
      <c r="B160" s="2" t="s">
        <v>0</v>
      </c>
      <c r="C160" s="2">
        <v>15</v>
      </c>
      <c r="D160" s="2" t="s">
        <v>1452</v>
      </c>
      <c r="E160" s="2" t="s">
        <v>55</v>
      </c>
      <c r="F160" s="2" t="s">
        <v>215</v>
      </c>
      <c r="G160" s="29">
        <v>17.001704804175802</v>
      </c>
      <c r="H160" s="29">
        <v>49.155781553224401</v>
      </c>
      <c r="I160" s="29">
        <f t="shared" si="12"/>
        <v>47.099476008945516</v>
      </c>
      <c r="J160" s="8">
        <v>1.61943236399325</v>
      </c>
      <c r="K160" s="32">
        <v>0</v>
      </c>
      <c r="L160" s="43">
        <v>0.96891802186724296</v>
      </c>
      <c r="M160" s="43">
        <v>1</v>
      </c>
      <c r="N160" s="8">
        <v>103.807526778952</v>
      </c>
      <c r="O160" s="9">
        <f t="shared" si="16"/>
        <v>103.81</v>
      </c>
      <c r="P160" s="6">
        <f t="shared" si="13"/>
        <v>104.2331376387457</v>
      </c>
      <c r="Q160" s="6">
        <f t="shared" si="14"/>
        <v>105.84875127214627</v>
      </c>
      <c r="R160" s="13">
        <f>Q160*Index!$D$22</f>
        <v>138.21560026840618</v>
      </c>
      <c r="T160" s="8">
        <v>5.4741249225401303</v>
      </c>
      <c r="U160" s="6">
        <f t="shared" si="15"/>
        <v>5.5589738588395026</v>
      </c>
      <c r="V160" s="6">
        <f>U160*Index!$H$27</f>
        <v>6.1360670040344409</v>
      </c>
      <c r="X160" s="8">
        <v>141.86873617055301</v>
      </c>
      <c r="Y160" s="41">
        <f t="shared" si="17"/>
        <v>141.87</v>
      </c>
      <c r="Z160" s="27"/>
      <c r="AA160" s="37"/>
    </row>
    <row r="161" spans="1:27">
      <c r="A161" s="2" t="s">
        <v>390</v>
      </c>
      <c r="B161" s="2" t="s">
        <v>0</v>
      </c>
      <c r="C161" s="2">
        <v>15</v>
      </c>
      <c r="D161" s="2" t="s">
        <v>221</v>
      </c>
      <c r="E161" s="2" t="s">
        <v>55</v>
      </c>
      <c r="F161" s="2" t="s">
        <v>40</v>
      </c>
      <c r="G161" s="29">
        <v>17.001704804175802</v>
      </c>
      <c r="H161" s="29">
        <v>37.302262054847901</v>
      </c>
      <c r="I161" s="29">
        <f t="shared" si="12"/>
        <v>38.844908024195426</v>
      </c>
      <c r="J161" s="8">
        <v>1.98571818047772</v>
      </c>
      <c r="K161" s="32">
        <v>1</v>
      </c>
      <c r="L161" s="43">
        <v>1.02840761105634</v>
      </c>
      <c r="M161" s="43">
        <v>1</v>
      </c>
      <c r="N161" s="8">
        <v>110.895634411397</v>
      </c>
      <c r="O161" s="9">
        <f t="shared" si="16"/>
        <v>110.9</v>
      </c>
      <c r="P161" s="6">
        <f t="shared" si="13"/>
        <v>111.35030651248373</v>
      </c>
      <c r="Q161" s="6">
        <f t="shared" si="14"/>
        <v>113.07623626342723</v>
      </c>
      <c r="R161" s="13">
        <f>Q161*Index!$D$22</f>
        <v>147.65313415042999</v>
      </c>
      <c r="T161" s="8">
        <v>5.0235042356796997</v>
      </c>
      <c r="U161" s="6">
        <f t="shared" si="15"/>
        <v>5.1013685513327358</v>
      </c>
      <c r="V161" s="6">
        <f>U161*Index!$H$27</f>
        <v>5.6309563667900546</v>
      </c>
      <c r="X161" s="8">
        <v>153.28409051721999</v>
      </c>
      <c r="Y161" s="41">
        <f t="shared" si="17"/>
        <v>153.28</v>
      </c>
      <c r="Z161" s="27"/>
      <c r="AA161" s="37"/>
    </row>
    <row r="162" spans="1:27">
      <c r="A162" s="2" t="s">
        <v>391</v>
      </c>
      <c r="B162" s="2" t="s">
        <v>0</v>
      </c>
      <c r="C162" s="2">
        <v>15</v>
      </c>
      <c r="D162" s="2" t="s">
        <v>60</v>
      </c>
      <c r="E162" s="2" t="s">
        <v>56</v>
      </c>
      <c r="F162" s="2" t="s">
        <v>40</v>
      </c>
      <c r="G162" s="29">
        <v>17.001704804175802</v>
      </c>
      <c r="H162" s="29">
        <v>16.405165777090701</v>
      </c>
      <c r="I162" s="29">
        <f t="shared" si="12"/>
        <v>16.457639209998455</v>
      </c>
      <c r="J162" s="8">
        <v>1.3839569813957</v>
      </c>
      <c r="K162" s="32">
        <v>1</v>
      </c>
      <c r="L162" s="43">
        <v>1.00157073775528</v>
      </c>
      <c r="M162" s="43">
        <v>1</v>
      </c>
      <c r="N162" s="8">
        <v>46.306292741337103</v>
      </c>
      <c r="O162" s="9">
        <f t="shared" si="16"/>
        <v>46.31</v>
      </c>
      <c r="P162" s="6">
        <f t="shared" si="13"/>
        <v>46.496148541576588</v>
      </c>
      <c r="Q162" s="6">
        <f t="shared" si="14"/>
        <v>47.216838843971026</v>
      </c>
      <c r="R162" s="13">
        <f>Q162*Index!$D$22</f>
        <v>61.654990211616919</v>
      </c>
      <c r="T162" s="8">
        <v>3.3149362370379101</v>
      </c>
      <c r="U162" s="6">
        <f t="shared" si="15"/>
        <v>3.3663177487119977</v>
      </c>
      <c r="V162" s="6">
        <f>U162*Index!$H$27</f>
        <v>3.7157849249680317</v>
      </c>
      <c r="X162" s="8">
        <v>65.370775136584996</v>
      </c>
      <c r="Y162" s="41">
        <f t="shared" si="17"/>
        <v>65.37</v>
      </c>
      <c r="Z162" s="27"/>
      <c r="AA162" s="37"/>
    </row>
    <row r="163" spans="1:27">
      <c r="A163" s="2" t="s">
        <v>392</v>
      </c>
      <c r="B163" s="2" t="s">
        <v>0</v>
      </c>
      <c r="C163" s="2">
        <v>15</v>
      </c>
      <c r="D163" s="2" t="s">
        <v>61</v>
      </c>
      <c r="E163" s="2" t="s">
        <v>56</v>
      </c>
      <c r="F163" s="2" t="s">
        <v>40</v>
      </c>
      <c r="G163" s="29">
        <v>17.001704804175802</v>
      </c>
      <c r="H163" s="29">
        <v>24.284483067264102</v>
      </c>
      <c r="I163" s="29">
        <f t="shared" si="12"/>
        <v>25.063061611520375</v>
      </c>
      <c r="J163" s="8">
        <v>1.6848644453177899</v>
      </c>
      <c r="K163" s="32">
        <v>0</v>
      </c>
      <c r="L163" s="43">
        <v>1.01885808752023</v>
      </c>
      <c r="M163" s="43">
        <v>1</v>
      </c>
      <c r="N163" s="8">
        <v>70.873429334404094</v>
      </c>
      <c r="O163" s="9">
        <f t="shared" si="16"/>
        <v>70.87</v>
      </c>
      <c r="P163" s="6">
        <f t="shared" si="13"/>
        <v>71.164010394675145</v>
      </c>
      <c r="Q163" s="6">
        <f t="shared" si="14"/>
        <v>72.267052555792617</v>
      </c>
      <c r="R163" s="13">
        <f>Q163*Index!$D$22</f>
        <v>94.36515715661308</v>
      </c>
      <c r="T163" s="8">
        <v>4.2727290404262801</v>
      </c>
      <c r="U163" s="6">
        <f t="shared" si="15"/>
        <v>4.3389563405528877</v>
      </c>
      <c r="V163" s="6">
        <f>U163*Index!$H$27</f>
        <v>4.789395940561354</v>
      </c>
      <c r="X163" s="8">
        <v>99.154553097174499</v>
      </c>
      <c r="Y163" s="41">
        <f t="shared" si="17"/>
        <v>99.15</v>
      </c>
      <c r="Z163" s="27"/>
      <c r="AA163" s="37"/>
    </row>
    <row r="164" spans="1:27">
      <c r="A164" s="2" t="s">
        <v>393</v>
      </c>
      <c r="B164" s="2" t="s">
        <v>0</v>
      </c>
      <c r="C164" s="2">
        <v>15</v>
      </c>
      <c r="D164" s="2" t="s">
        <v>62</v>
      </c>
      <c r="E164" s="2" t="s">
        <v>56</v>
      </c>
      <c r="F164" s="2" t="s">
        <v>40</v>
      </c>
      <c r="G164" s="29">
        <v>17.001704804175802</v>
      </c>
      <c r="H164" s="29">
        <v>31.978565891174501</v>
      </c>
      <c r="I164" s="29">
        <f t="shared" si="12"/>
        <v>33.447036214665694</v>
      </c>
      <c r="J164" s="8">
        <v>1.7711069120670599</v>
      </c>
      <c r="K164" s="32">
        <v>0</v>
      </c>
      <c r="L164" s="43">
        <v>1.02998085356908</v>
      </c>
      <c r="M164" s="43">
        <v>1</v>
      </c>
      <c r="N164" s="8">
        <v>89.350113923551206</v>
      </c>
      <c r="O164" s="9">
        <f t="shared" si="16"/>
        <v>89.35</v>
      </c>
      <c r="P164" s="6">
        <f t="shared" si="13"/>
        <v>89.716449390637763</v>
      </c>
      <c r="Q164" s="6">
        <f t="shared" si="14"/>
        <v>91.107054356192648</v>
      </c>
      <c r="R164" s="13">
        <f>Q164*Index!$D$22</f>
        <v>118.9661290774351</v>
      </c>
      <c r="T164" s="8">
        <v>5.5730003961483101</v>
      </c>
      <c r="U164" s="6">
        <f t="shared" si="15"/>
        <v>5.6593819022886089</v>
      </c>
      <c r="V164" s="6">
        <f>U164*Index!$H$27</f>
        <v>6.2468986967159994</v>
      </c>
      <c r="X164" s="8">
        <v>125.213027774151</v>
      </c>
      <c r="Y164" s="41">
        <f t="shared" si="17"/>
        <v>125.21</v>
      </c>
      <c r="Z164" s="27"/>
      <c r="AA164" s="37"/>
    </row>
    <row r="165" spans="1:27">
      <c r="A165" s="2" t="s">
        <v>394</v>
      </c>
      <c r="B165" s="2" t="s">
        <v>0</v>
      </c>
      <c r="C165" s="2">
        <v>15</v>
      </c>
      <c r="D165" s="2" t="s">
        <v>63</v>
      </c>
      <c r="E165" s="2" t="s">
        <v>56</v>
      </c>
      <c r="F165" s="2" t="s">
        <v>40</v>
      </c>
      <c r="G165" s="29">
        <v>17.001704804175802</v>
      </c>
      <c r="H165" s="29">
        <v>40.902191481872201</v>
      </c>
      <c r="I165" s="29">
        <f t="shared" si="12"/>
        <v>43.857428330620834</v>
      </c>
      <c r="J165" s="8">
        <v>1.71542144161225</v>
      </c>
      <c r="K165" s="32">
        <v>0</v>
      </c>
      <c r="L165" s="43">
        <v>1.05103692563536</v>
      </c>
      <c r="M165" s="43">
        <v>1</v>
      </c>
      <c r="N165" s="8">
        <v>104.39906189736401</v>
      </c>
      <c r="O165" s="9">
        <f t="shared" si="16"/>
        <v>104.4</v>
      </c>
      <c r="P165" s="6">
        <f t="shared" si="13"/>
        <v>104.8270980511432</v>
      </c>
      <c r="Q165" s="6">
        <f t="shared" si="14"/>
        <v>106.45191807093592</v>
      </c>
      <c r="R165" s="13">
        <f>Q165*Index!$D$22</f>
        <v>139.00320579189827</v>
      </c>
      <c r="T165" s="8">
        <v>4.1235874852397103</v>
      </c>
      <c r="U165" s="6">
        <f t="shared" si="15"/>
        <v>4.1875030912609263</v>
      </c>
      <c r="V165" s="6">
        <f>U165*Index!$H$27</f>
        <v>4.6222198916658455</v>
      </c>
      <c r="X165" s="8">
        <v>143.625425683564</v>
      </c>
      <c r="Y165" s="41">
        <f t="shared" si="17"/>
        <v>143.63</v>
      </c>
      <c r="Z165" s="27"/>
      <c r="AA165" s="37"/>
    </row>
    <row r="166" spans="1:27">
      <c r="A166" s="2" t="s">
        <v>395</v>
      </c>
      <c r="B166" s="2" t="s">
        <v>0</v>
      </c>
      <c r="C166" s="2">
        <v>15</v>
      </c>
      <c r="D166" s="2" t="s">
        <v>1457</v>
      </c>
      <c r="E166" s="2" t="s">
        <v>56</v>
      </c>
      <c r="F166" s="2" t="s">
        <v>40</v>
      </c>
      <c r="G166" s="29">
        <v>17.001704804175802</v>
      </c>
      <c r="H166" s="29">
        <v>49.622976513378099</v>
      </c>
      <c r="I166" s="29">
        <f t="shared" si="12"/>
        <v>51.007893033954531</v>
      </c>
      <c r="J166" s="8">
        <v>1.73555076523386</v>
      </c>
      <c r="K166" s="32">
        <v>0</v>
      </c>
      <c r="L166" s="43">
        <v>1.020786838949</v>
      </c>
      <c r="M166" s="43">
        <v>1</v>
      </c>
      <c r="N166" s="8">
        <v>118.034109571214</v>
      </c>
      <c r="O166" s="9">
        <f t="shared" si="16"/>
        <v>118.03</v>
      </c>
      <c r="P166" s="6">
        <f t="shared" si="13"/>
        <v>118.51804942045598</v>
      </c>
      <c r="Q166" s="6">
        <f t="shared" si="14"/>
        <v>120.35507918647306</v>
      </c>
      <c r="R166" s="13">
        <f>Q166*Index!$D$22</f>
        <v>157.15773039532644</v>
      </c>
      <c r="T166" s="8">
        <v>5.8329767690400702</v>
      </c>
      <c r="U166" s="6">
        <f t="shared" si="15"/>
        <v>5.9233879089601915</v>
      </c>
      <c r="V166" s="6">
        <f>U166*Index!$H$27</f>
        <v>6.5383119300825223</v>
      </c>
      <c r="X166" s="8">
        <v>163.696042325409</v>
      </c>
      <c r="Y166" s="41">
        <f t="shared" si="17"/>
        <v>163.69999999999999</v>
      </c>
      <c r="Z166" s="27"/>
      <c r="AA166" s="37"/>
    </row>
    <row r="167" spans="1:27">
      <c r="A167" s="2" t="s">
        <v>396</v>
      </c>
      <c r="B167" s="2" t="s">
        <v>0</v>
      </c>
      <c r="C167" s="2">
        <v>15</v>
      </c>
      <c r="D167" s="2" t="s">
        <v>1458</v>
      </c>
      <c r="E167" s="2" t="s">
        <v>56</v>
      </c>
      <c r="F167" s="2" t="s">
        <v>215</v>
      </c>
      <c r="G167" s="29">
        <v>17.001704804175802</v>
      </c>
      <c r="H167" s="29">
        <v>64.362699733181202</v>
      </c>
      <c r="I167" s="29">
        <f t="shared" si="12"/>
        <v>64.731659351471066</v>
      </c>
      <c r="J167" s="8">
        <v>2.1204336079483501</v>
      </c>
      <c r="K167" s="32">
        <v>0</v>
      </c>
      <c r="L167" s="43">
        <v>1.0045346564064199</v>
      </c>
      <c r="M167" s="43">
        <v>1</v>
      </c>
      <c r="N167" s="8">
        <v>173.31017224631401</v>
      </c>
      <c r="O167" s="9">
        <f t="shared" si="16"/>
        <v>173.31</v>
      </c>
      <c r="P167" s="6">
        <f t="shared" si="13"/>
        <v>174.0207439525239</v>
      </c>
      <c r="Q167" s="6">
        <f t="shared" si="14"/>
        <v>176.71806548378802</v>
      </c>
      <c r="R167" s="13">
        <f>Q167*Index!$D$22</f>
        <v>230.75561313249685</v>
      </c>
      <c r="T167" s="8">
        <v>8.2429080400618897</v>
      </c>
      <c r="U167" s="6">
        <f t="shared" si="15"/>
        <v>8.3706731146828499</v>
      </c>
      <c r="V167" s="6">
        <f>U167*Index!$H$27</f>
        <v>9.2396568871950464</v>
      </c>
      <c r="X167" s="8">
        <v>239.99527001969199</v>
      </c>
      <c r="Y167" s="41">
        <f t="shared" si="17"/>
        <v>240</v>
      </c>
      <c r="Z167" s="27"/>
      <c r="AA167" s="37"/>
    </row>
    <row r="168" spans="1:27">
      <c r="A168" s="2" t="s">
        <v>397</v>
      </c>
      <c r="B168" s="2" t="s">
        <v>0</v>
      </c>
      <c r="C168" s="2">
        <v>15</v>
      </c>
      <c r="D168" s="2" t="s">
        <v>1452</v>
      </c>
      <c r="E168" s="2" t="s">
        <v>56</v>
      </c>
      <c r="F168" s="2" t="s">
        <v>215</v>
      </c>
      <c r="G168" s="29">
        <v>17.001704804175802</v>
      </c>
      <c r="H168" s="29">
        <v>52.684063617654999</v>
      </c>
      <c r="I168" s="29">
        <f t="shared" si="12"/>
        <v>50.518092087403289</v>
      </c>
      <c r="J168" s="8">
        <v>2.1009064658950698</v>
      </c>
      <c r="K168" s="32">
        <v>0</v>
      </c>
      <c r="L168" s="43">
        <v>0.96891802186724296</v>
      </c>
      <c r="M168" s="43">
        <v>1</v>
      </c>
      <c r="N168" s="8">
        <v>141.85277786544</v>
      </c>
      <c r="O168" s="9">
        <f t="shared" si="16"/>
        <v>141.85</v>
      </c>
      <c r="P168" s="6">
        <f t="shared" si="13"/>
        <v>142.43437425468829</v>
      </c>
      <c r="Q168" s="6">
        <f t="shared" si="14"/>
        <v>144.64210705563596</v>
      </c>
      <c r="R168" s="13">
        <f>Q168*Index!$D$22</f>
        <v>188.8713415180606</v>
      </c>
      <c r="T168" s="8">
        <v>7.0489865863077101</v>
      </c>
      <c r="U168" s="6">
        <f t="shared" si="15"/>
        <v>7.1582458783954799</v>
      </c>
      <c r="V168" s="6">
        <f>U168*Index!$H$27</f>
        <v>7.9013640748362048</v>
      </c>
      <c r="X168" s="8">
        <v>193.38810269948399</v>
      </c>
      <c r="Y168" s="41">
        <f t="shared" si="17"/>
        <v>193.39</v>
      </c>
      <c r="Z168" s="27"/>
      <c r="AA168" s="37"/>
    </row>
    <row r="169" spans="1:27">
      <c r="A169" s="2" t="s">
        <v>398</v>
      </c>
      <c r="B169" s="2" t="s">
        <v>0</v>
      </c>
      <c r="C169" s="2">
        <v>15</v>
      </c>
      <c r="D169" s="2" t="s">
        <v>221</v>
      </c>
      <c r="E169" s="2" t="s">
        <v>56</v>
      </c>
      <c r="F169" s="2" t="s">
        <v>40</v>
      </c>
      <c r="G169" s="29">
        <v>17.001704804175802</v>
      </c>
      <c r="H169" s="29">
        <v>40.047535044108898</v>
      </c>
      <c r="I169" s="29">
        <f t="shared" si="12"/>
        <v>41.668167660778828</v>
      </c>
      <c r="J169" s="8">
        <v>2.0138371460546001</v>
      </c>
      <c r="K169" s="32">
        <v>1</v>
      </c>
      <c r="L169" s="43">
        <v>1.02840761105634</v>
      </c>
      <c r="M169" s="43">
        <v>1</v>
      </c>
      <c r="N169" s="8">
        <v>118.151568524212</v>
      </c>
      <c r="O169" s="9">
        <f t="shared" si="16"/>
        <v>118.15</v>
      </c>
      <c r="P169" s="6">
        <f t="shared" si="13"/>
        <v>118.63598995516126</v>
      </c>
      <c r="Q169" s="6">
        <f t="shared" si="14"/>
        <v>120.47484779946627</v>
      </c>
      <c r="R169" s="13">
        <f>Q169*Index!$D$22</f>
        <v>157.31412232758089</v>
      </c>
      <c r="T169" s="8">
        <v>5.0793709505595599</v>
      </c>
      <c r="U169" s="6">
        <f t="shared" si="15"/>
        <v>5.1581012002932338</v>
      </c>
      <c r="V169" s="6">
        <f>U169*Index!$H$27</f>
        <v>5.6935785960319549</v>
      </c>
      <c r="X169" s="8">
        <v>163.00770092361299</v>
      </c>
      <c r="Y169" s="41">
        <f t="shared" si="17"/>
        <v>163.01</v>
      </c>
      <c r="Z169" s="27"/>
      <c r="AA169" s="37"/>
    </row>
    <row r="170" spans="1:27">
      <c r="A170" s="2" t="s">
        <v>399</v>
      </c>
      <c r="B170" s="2" t="s">
        <v>0</v>
      </c>
      <c r="C170" s="2">
        <v>15</v>
      </c>
      <c r="D170" s="2" t="s">
        <v>60</v>
      </c>
      <c r="E170" s="2" t="s">
        <v>57</v>
      </c>
      <c r="F170" s="2" t="s">
        <v>40</v>
      </c>
      <c r="G170" s="29">
        <v>17.001704804175802</v>
      </c>
      <c r="H170" s="29">
        <v>16.022126834457701</v>
      </c>
      <c r="I170" s="29">
        <f t="shared" si="12"/>
        <v>16.073998613636512</v>
      </c>
      <c r="J170" s="8">
        <v>1.4806143990151699</v>
      </c>
      <c r="K170" s="32">
        <v>0</v>
      </c>
      <c r="L170" s="43">
        <v>1.00157073775528</v>
      </c>
      <c r="M170" s="43">
        <v>1</v>
      </c>
      <c r="N170" s="8">
        <v>48.972362737968297</v>
      </c>
      <c r="O170" s="9">
        <f t="shared" si="16"/>
        <v>48.97</v>
      </c>
      <c r="P170" s="6">
        <f t="shared" si="13"/>
        <v>49.173149425193969</v>
      </c>
      <c r="Q170" s="6">
        <f t="shared" si="14"/>
        <v>49.935333241284482</v>
      </c>
      <c r="R170" s="13">
        <f>Q170*Index!$D$22</f>
        <v>65.204756556851564</v>
      </c>
      <c r="T170" s="8">
        <v>3.28132860855853</v>
      </c>
      <c r="U170" s="6">
        <f t="shared" si="15"/>
        <v>3.3321892019911874</v>
      </c>
      <c r="V170" s="6">
        <f>U170*Index!$H$27</f>
        <v>3.6781133951593037</v>
      </c>
      <c r="X170" s="8">
        <v>68.882869952010907</v>
      </c>
      <c r="Y170" s="41">
        <f t="shared" si="17"/>
        <v>68.88</v>
      </c>
      <c r="Z170" s="27"/>
      <c r="AA170" s="37"/>
    </row>
    <row r="171" spans="1:27">
      <c r="A171" s="2" t="s">
        <v>400</v>
      </c>
      <c r="B171" s="2" t="s">
        <v>0</v>
      </c>
      <c r="C171" s="2">
        <v>15</v>
      </c>
      <c r="D171" s="2" t="s">
        <v>61</v>
      </c>
      <c r="E171" s="2" t="s">
        <v>57</v>
      </c>
      <c r="F171" s="2" t="s">
        <v>40</v>
      </c>
      <c r="G171" s="29">
        <v>17.001704804175802</v>
      </c>
      <c r="H171" s="29">
        <v>22.768054990917001</v>
      </c>
      <c r="I171" s="29">
        <f t="shared" si="12"/>
        <v>23.518036601791387</v>
      </c>
      <c r="J171" s="8">
        <v>1.77113105796268</v>
      </c>
      <c r="K171" s="32">
        <v>0</v>
      </c>
      <c r="L171" s="43">
        <v>1.01885808752023</v>
      </c>
      <c r="M171" s="43">
        <v>1</v>
      </c>
      <c r="N171" s="8">
        <v>71.765772464724407</v>
      </c>
      <c r="O171" s="9">
        <f t="shared" si="16"/>
        <v>71.77</v>
      </c>
      <c r="P171" s="6">
        <f t="shared" si="13"/>
        <v>72.060012131829779</v>
      </c>
      <c r="Q171" s="6">
        <f t="shared" si="14"/>
        <v>73.176942319873149</v>
      </c>
      <c r="R171" s="13">
        <f>Q171*Index!$D$22</f>
        <v>95.553276604495153</v>
      </c>
      <c r="T171" s="8">
        <v>3.8551261559520902</v>
      </c>
      <c r="U171" s="6">
        <f t="shared" si="15"/>
        <v>3.9148806113693477</v>
      </c>
      <c r="V171" s="6">
        <f>U171*Index!$H$27</f>
        <v>4.3212956840873664</v>
      </c>
      <c r="X171" s="8">
        <v>99.874572288582499</v>
      </c>
      <c r="Y171" s="41">
        <f t="shared" si="17"/>
        <v>99.87</v>
      </c>
      <c r="Z171" s="27"/>
      <c r="AA171" s="37"/>
    </row>
    <row r="172" spans="1:27">
      <c r="A172" s="2" t="s">
        <v>401</v>
      </c>
      <c r="B172" s="2" t="s">
        <v>0</v>
      </c>
      <c r="C172" s="2">
        <v>15</v>
      </c>
      <c r="D172" s="2" t="s">
        <v>62</v>
      </c>
      <c r="E172" s="2" t="s">
        <v>57</v>
      </c>
      <c r="F172" s="2" t="s">
        <v>40</v>
      </c>
      <c r="G172" s="29">
        <v>17.001704804175802</v>
      </c>
      <c r="H172" s="29">
        <v>28.747126248965198</v>
      </c>
      <c r="I172" s="29">
        <f t="shared" si="12"/>
        <v>30.118715253726002</v>
      </c>
      <c r="J172" s="8">
        <v>1.83905977708438</v>
      </c>
      <c r="K172" s="32">
        <v>0</v>
      </c>
      <c r="L172" s="43">
        <v>1.02998085356908</v>
      </c>
      <c r="M172" s="43">
        <v>1</v>
      </c>
      <c r="N172" s="8">
        <v>86.657269207807502</v>
      </c>
      <c r="O172" s="9">
        <f t="shared" si="16"/>
        <v>86.66</v>
      </c>
      <c r="P172" s="6">
        <f t="shared" si="13"/>
        <v>87.012564011559519</v>
      </c>
      <c r="Q172" s="6">
        <f t="shared" si="14"/>
        <v>88.361258753738696</v>
      </c>
      <c r="R172" s="13">
        <f>Q172*Index!$D$22</f>
        <v>115.38071325678204</v>
      </c>
      <c r="T172" s="8">
        <v>4.1564042662874199</v>
      </c>
      <c r="U172" s="6">
        <f t="shared" si="15"/>
        <v>4.2208285324148749</v>
      </c>
      <c r="V172" s="6">
        <f>U172*Index!$H$27</f>
        <v>4.6590049431973384</v>
      </c>
      <c r="X172" s="8">
        <v>120.03971819997901</v>
      </c>
      <c r="Y172" s="41">
        <f t="shared" si="17"/>
        <v>120.04</v>
      </c>
      <c r="Z172" s="27"/>
      <c r="AA172" s="37"/>
    </row>
    <row r="173" spans="1:27">
      <c r="A173" s="2" t="s">
        <v>402</v>
      </c>
      <c r="B173" s="2" t="s">
        <v>0</v>
      </c>
      <c r="C173" s="2">
        <v>15</v>
      </c>
      <c r="D173" s="2" t="s">
        <v>63</v>
      </c>
      <c r="E173" s="2" t="s">
        <v>57</v>
      </c>
      <c r="F173" s="2" t="s">
        <v>40</v>
      </c>
      <c r="G173" s="29">
        <v>17.001704804175802</v>
      </c>
      <c r="H173" s="29">
        <v>35.734436735576999</v>
      </c>
      <c r="I173" s="29">
        <f t="shared" si="12"/>
        <v>38.425927269637185</v>
      </c>
      <c r="J173" s="8">
        <v>1.8331821552116001</v>
      </c>
      <c r="K173" s="32">
        <v>0</v>
      </c>
      <c r="L173" s="43">
        <v>1.05103692563536</v>
      </c>
      <c r="M173" s="43">
        <v>1</v>
      </c>
      <c r="N173" s="8">
        <v>101.608946023347</v>
      </c>
      <c r="O173" s="9">
        <f t="shared" si="16"/>
        <v>101.61</v>
      </c>
      <c r="P173" s="6">
        <f t="shared" si="13"/>
        <v>102.02554270204273</v>
      </c>
      <c r="Q173" s="6">
        <f t="shared" si="14"/>
        <v>103.6069386139244</v>
      </c>
      <c r="R173" s="13">
        <f>Q173*Index!$D$22</f>
        <v>135.2882772861181</v>
      </c>
      <c r="T173" s="8">
        <v>4.0821444120830703</v>
      </c>
      <c r="U173" s="6">
        <f t="shared" si="15"/>
        <v>4.1454176504703586</v>
      </c>
      <c r="V173" s="6">
        <f>U173*Index!$H$27</f>
        <v>4.5757654396135816</v>
      </c>
      <c r="X173" s="8">
        <v>139.86404272573199</v>
      </c>
      <c r="Y173" s="41">
        <f t="shared" si="17"/>
        <v>139.86000000000001</v>
      </c>
      <c r="Z173" s="27"/>
      <c r="AA173" s="37"/>
    </row>
    <row r="174" spans="1:27">
      <c r="A174" s="2" t="s">
        <v>403</v>
      </c>
      <c r="B174" s="2" t="s">
        <v>0</v>
      </c>
      <c r="C174" s="2">
        <v>15</v>
      </c>
      <c r="D174" s="2" t="s">
        <v>1457</v>
      </c>
      <c r="E174" s="2" t="s">
        <v>57</v>
      </c>
      <c r="F174" s="2" t="s">
        <v>40</v>
      </c>
      <c r="G174" s="29">
        <v>17.001704804175802</v>
      </c>
      <c r="H174" s="29">
        <v>41.907684662698799</v>
      </c>
      <c r="I174" s="29">
        <f t="shared" si="12"/>
        <v>43.132224654130638</v>
      </c>
      <c r="J174" s="8">
        <v>1.84935380959359</v>
      </c>
      <c r="K174" s="32">
        <v>0</v>
      </c>
      <c r="L174" s="43">
        <v>1.020786838949</v>
      </c>
      <c r="M174" s="43">
        <v>1</v>
      </c>
      <c r="N174" s="8">
        <v>111.208911529552</v>
      </c>
      <c r="O174" s="9">
        <f t="shared" si="16"/>
        <v>111.21</v>
      </c>
      <c r="P174" s="6">
        <f t="shared" si="13"/>
        <v>111.66486806682316</v>
      </c>
      <c r="Q174" s="6">
        <f t="shared" si="14"/>
        <v>113.39567352185892</v>
      </c>
      <c r="R174" s="13">
        <f>Q174*Index!$D$22</f>
        <v>148.07025019470638</v>
      </c>
      <c r="T174" s="8">
        <v>4.6227129700957201</v>
      </c>
      <c r="U174" s="6">
        <f t="shared" si="15"/>
        <v>4.6943650211322039</v>
      </c>
      <c r="V174" s="6">
        <f>U174*Index!$H$27</f>
        <v>5.1817006236248258</v>
      </c>
      <c r="X174" s="8">
        <v>153.25195081833101</v>
      </c>
      <c r="Y174" s="41">
        <f t="shared" si="17"/>
        <v>153.25</v>
      </c>
      <c r="Z174" s="27"/>
      <c r="AA174" s="37"/>
    </row>
    <row r="175" spans="1:27">
      <c r="A175" s="2" t="s">
        <v>404</v>
      </c>
      <c r="B175" s="2" t="s">
        <v>0</v>
      </c>
      <c r="C175" s="2">
        <v>15</v>
      </c>
      <c r="D175" s="2" t="s">
        <v>1458</v>
      </c>
      <c r="E175" s="2" t="s">
        <v>57</v>
      </c>
      <c r="F175" s="2" t="s">
        <v>215</v>
      </c>
      <c r="G175" s="29">
        <v>17.001704804175802</v>
      </c>
      <c r="H175" s="29">
        <v>60.3774938253895</v>
      </c>
      <c r="I175" s="29">
        <f t="shared" si="12"/>
        <v>60.728381904178704</v>
      </c>
      <c r="J175" s="8">
        <v>1.8593992693886501</v>
      </c>
      <c r="K175" s="32">
        <v>0</v>
      </c>
      <c r="L175" s="43">
        <v>1.0045346564064199</v>
      </c>
      <c r="M175" s="43">
        <v>1</v>
      </c>
      <c r="N175" s="8">
        <v>144.53126643503001</v>
      </c>
      <c r="O175" s="9">
        <f t="shared" si="16"/>
        <v>144.53</v>
      </c>
      <c r="P175" s="6">
        <f t="shared" si="13"/>
        <v>145.12384462741363</v>
      </c>
      <c r="Q175" s="6">
        <f t="shared" si="14"/>
        <v>147.37326421913855</v>
      </c>
      <c r="R175" s="13">
        <f>Q175*Index!$D$22</f>
        <v>192.43764270011528</v>
      </c>
      <c r="T175" s="8">
        <v>6.1464111423379597</v>
      </c>
      <c r="U175" s="6">
        <f t="shared" si="15"/>
        <v>6.2416805150441981</v>
      </c>
      <c r="V175" s="6">
        <f>U175*Index!$H$27</f>
        <v>6.8896474116686734</v>
      </c>
      <c r="X175" s="8">
        <v>199.32729011178401</v>
      </c>
      <c r="Y175" s="41">
        <f t="shared" si="17"/>
        <v>199.33</v>
      </c>
      <c r="Z175" s="27"/>
      <c r="AA175" s="37"/>
    </row>
    <row r="176" spans="1:27">
      <c r="A176" s="2" t="s">
        <v>405</v>
      </c>
      <c r="B176" s="2" t="s">
        <v>0</v>
      </c>
      <c r="C176" s="2">
        <v>15</v>
      </c>
      <c r="D176" s="2" t="s">
        <v>1452</v>
      </c>
      <c r="E176" s="2" t="s">
        <v>57</v>
      </c>
      <c r="F176" s="2" t="s">
        <v>215</v>
      </c>
      <c r="G176" s="29">
        <v>17.001704804175802</v>
      </c>
      <c r="H176" s="29">
        <v>48.732020778806401</v>
      </c>
      <c r="I176" s="29">
        <f t="shared" si="12"/>
        <v>46.688886557651493</v>
      </c>
      <c r="J176" s="8">
        <v>1.7605048634053</v>
      </c>
      <c r="K176" s="32">
        <v>0</v>
      </c>
      <c r="L176" s="43">
        <v>0.96891802186724296</v>
      </c>
      <c r="M176" s="43">
        <v>1</v>
      </c>
      <c r="N176" s="8">
        <v>112.127595845657</v>
      </c>
      <c r="O176" s="9">
        <f t="shared" si="16"/>
        <v>112.13</v>
      </c>
      <c r="P176" s="6">
        <f t="shared" si="13"/>
        <v>112.58731898862419</v>
      </c>
      <c r="Q176" s="6">
        <f t="shared" si="14"/>
        <v>114.33242243294788</v>
      </c>
      <c r="R176" s="13">
        <f>Q176*Index!$D$22</f>
        <v>149.29344188559412</v>
      </c>
      <c r="T176" s="8">
        <v>5.7263779201263603</v>
      </c>
      <c r="U176" s="6">
        <f t="shared" si="15"/>
        <v>5.815136777888319</v>
      </c>
      <c r="V176" s="6">
        <f>U176*Index!$H$27</f>
        <v>6.4188229361806526</v>
      </c>
      <c r="X176" s="8">
        <v>153.033924955137</v>
      </c>
      <c r="Y176" s="41">
        <f t="shared" si="17"/>
        <v>153.03</v>
      </c>
      <c r="Z176" s="27"/>
      <c r="AA176" s="37"/>
    </row>
    <row r="177" spans="1:27">
      <c r="A177" s="2" t="s">
        <v>406</v>
      </c>
      <c r="B177" s="2" t="s">
        <v>0</v>
      </c>
      <c r="C177" s="2">
        <v>15</v>
      </c>
      <c r="D177" s="2" t="s">
        <v>221</v>
      </c>
      <c r="E177" s="2" t="s">
        <v>57</v>
      </c>
      <c r="F177" s="2" t="s">
        <v>40</v>
      </c>
      <c r="G177" s="29">
        <v>17.001704804175802</v>
      </c>
      <c r="H177" s="29">
        <v>40.695526543782996</v>
      </c>
      <c r="I177" s="29">
        <f t="shared" si="12"/>
        <v>42.334567050943477</v>
      </c>
      <c r="J177" s="8">
        <v>2.0689395135466002</v>
      </c>
      <c r="K177" s="32">
        <v>1</v>
      </c>
      <c r="L177" s="43">
        <v>1.02840761105634</v>
      </c>
      <c r="M177" s="43">
        <v>1</v>
      </c>
      <c r="N177" s="8">
        <v>122.763157427599</v>
      </c>
      <c r="O177" s="9">
        <f t="shared" si="16"/>
        <v>122.76</v>
      </c>
      <c r="P177" s="6">
        <f t="shared" si="13"/>
        <v>123.26648637305215</v>
      </c>
      <c r="Q177" s="6">
        <f t="shared" si="14"/>
        <v>125.17711691183446</v>
      </c>
      <c r="R177" s="13">
        <f>Q177*Index!$D$22</f>
        <v>163.45426985108389</v>
      </c>
      <c r="T177" s="8">
        <v>5.2512595805164999</v>
      </c>
      <c r="U177" s="6">
        <f t="shared" si="15"/>
        <v>5.3326541040145061</v>
      </c>
      <c r="V177" s="6">
        <f>U177*Index!$H$27</f>
        <v>5.8862523412555205</v>
      </c>
      <c r="X177" s="8">
        <v>169.34052219233999</v>
      </c>
      <c r="Y177" s="41">
        <f t="shared" si="17"/>
        <v>169.34</v>
      </c>
      <c r="Z177" s="27"/>
      <c r="AA177" s="37"/>
    </row>
    <row r="178" spans="1:27">
      <c r="A178" s="2" t="s">
        <v>407</v>
      </c>
      <c r="B178" s="2" t="s">
        <v>0</v>
      </c>
      <c r="C178" s="2">
        <v>15</v>
      </c>
      <c r="D178" s="2" t="s">
        <v>60</v>
      </c>
      <c r="E178" s="2" t="s">
        <v>58</v>
      </c>
      <c r="F178" s="2" t="s">
        <v>40</v>
      </c>
      <c r="G178" s="29">
        <v>17.001704804175802</v>
      </c>
      <c r="H178" s="29">
        <v>13.7808731932542</v>
      </c>
      <c r="I178" s="29">
        <f t="shared" si="12"/>
        <v>13.829224550719619</v>
      </c>
      <c r="J178" s="8">
        <v>1.7494369873979101</v>
      </c>
      <c r="K178" s="32">
        <v>0</v>
      </c>
      <c r="L178" s="43">
        <v>1.00157073775528</v>
      </c>
      <c r="M178" s="43">
        <v>1</v>
      </c>
      <c r="N178" s="8">
        <v>53.936768169306298</v>
      </c>
      <c r="O178" s="9">
        <f t="shared" si="16"/>
        <v>53.94</v>
      </c>
      <c r="P178" s="6">
        <f t="shared" si="13"/>
        <v>54.157908918800452</v>
      </c>
      <c r="Q178" s="6">
        <f t="shared" si="14"/>
        <v>54.997356507041864</v>
      </c>
      <c r="R178" s="13">
        <f>Q178*Index!$D$22</f>
        <v>71.814665278877328</v>
      </c>
      <c r="T178" s="8">
        <v>3.2109677366225999</v>
      </c>
      <c r="U178" s="6">
        <f t="shared" si="15"/>
        <v>3.2607377365402503</v>
      </c>
      <c r="V178" s="6">
        <f>U178*Index!$H$27</f>
        <v>3.5992443465405128</v>
      </c>
      <c r="X178" s="8">
        <v>75.413909625417901</v>
      </c>
      <c r="Y178" s="41">
        <f t="shared" si="17"/>
        <v>75.41</v>
      </c>
      <c r="Z178" s="27"/>
      <c r="AA178" s="37"/>
    </row>
    <row r="179" spans="1:27">
      <c r="A179" s="2" t="s">
        <v>408</v>
      </c>
      <c r="B179" s="2" t="s">
        <v>0</v>
      </c>
      <c r="C179" s="2">
        <v>15</v>
      </c>
      <c r="D179" s="2" t="s">
        <v>61</v>
      </c>
      <c r="E179" s="2" t="s">
        <v>58</v>
      </c>
      <c r="F179" s="2" t="s">
        <v>40</v>
      </c>
      <c r="G179" s="29">
        <v>17.001704804175802</v>
      </c>
      <c r="H179" s="29">
        <v>18.574236444517101</v>
      </c>
      <c r="I179" s="29">
        <f t="shared" si="12"/>
        <v>19.245130658199507</v>
      </c>
      <c r="J179" s="8">
        <v>2.0582167818163102</v>
      </c>
      <c r="K179" s="32">
        <v>0</v>
      </c>
      <c r="L179" s="43">
        <v>1.01885808752023</v>
      </c>
      <c r="M179" s="43">
        <v>1</v>
      </c>
      <c r="N179" s="8">
        <v>74.603845036395199</v>
      </c>
      <c r="O179" s="9">
        <f t="shared" si="16"/>
        <v>74.599999999999994</v>
      </c>
      <c r="P179" s="6">
        <f t="shared" si="13"/>
        <v>74.909720801044415</v>
      </c>
      <c r="Q179" s="6">
        <f t="shared" si="14"/>
        <v>76.070821473460612</v>
      </c>
      <c r="R179" s="13">
        <f>Q179*Index!$D$22</f>
        <v>99.33205754909919</v>
      </c>
      <c r="T179" s="8">
        <v>3.44843506214852</v>
      </c>
      <c r="U179" s="6">
        <f t="shared" si="15"/>
        <v>3.5018858056118223</v>
      </c>
      <c r="V179" s="6">
        <f>U179*Index!$H$27</f>
        <v>3.8654266937310418</v>
      </c>
      <c r="X179" s="8">
        <v>103.19748424283</v>
      </c>
      <c r="Y179" s="41">
        <f t="shared" si="17"/>
        <v>103.2</v>
      </c>
      <c r="Z179" s="27"/>
      <c r="AA179" s="37"/>
    </row>
    <row r="180" spans="1:27">
      <c r="A180" s="2" t="s">
        <v>409</v>
      </c>
      <c r="B180" s="2" t="s">
        <v>0</v>
      </c>
      <c r="C180" s="2">
        <v>15</v>
      </c>
      <c r="D180" s="2" t="s">
        <v>62</v>
      </c>
      <c r="E180" s="2" t="s">
        <v>58</v>
      </c>
      <c r="F180" s="2" t="s">
        <v>40</v>
      </c>
      <c r="G180" s="29">
        <v>17.001704804175802</v>
      </c>
      <c r="H180" s="29">
        <v>22.3166424379387</v>
      </c>
      <c r="I180" s="29">
        <f t="shared" si="12"/>
        <v>23.495440049182768</v>
      </c>
      <c r="J180" s="8">
        <v>2.0631010851345701</v>
      </c>
      <c r="K180" s="32">
        <v>0</v>
      </c>
      <c r="L180" s="43">
        <v>1.02998085356908</v>
      </c>
      <c r="M180" s="43">
        <v>1</v>
      </c>
      <c r="N180" s="8">
        <v>83.549703491816004</v>
      </c>
      <c r="O180" s="9">
        <f t="shared" si="16"/>
        <v>83.55</v>
      </c>
      <c r="P180" s="6">
        <f t="shared" si="13"/>
        <v>83.892257276132455</v>
      </c>
      <c r="Q180" s="6">
        <f t="shared" si="14"/>
        <v>85.192587263912515</v>
      </c>
      <c r="R180" s="13">
        <f>Q180*Index!$D$22</f>
        <v>111.24311289063623</v>
      </c>
      <c r="T180" s="8">
        <v>3.6120786604712301</v>
      </c>
      <c r="U180" s="6">
        <f t="shared" si="15"/>
        <v>3.6680658797085344</v>
      </c>
      <c r="V180" s="6">
        <f>U180*Index!$H$27</f>
        <v>4.0488584016840097</v>
      </c>
      <c r="X180" s="8">
        <v>115.29197129232</v>
      </c>
      <c r="Y180" s="41">
        <f t="shared" si="17"/>
        <v>115.29</v>
      </c>
      <c r="Z180" s="27"/>
      <c r="AA180" s="37"/>
    </row>
    <row r="181" spans="1:27">
      <c r="A181" s="2" t="s">
        <v>410</v>
      </c>
      <c r="B181" s="2" t="s">
        <v>0</v>
      </c>
      <c r="C181" s="2">
        <v>15</v>
      </c>
      <c r="D181" s="2" t="s">
        <v>63</v>
      </c>
      <c r="E181" s="2" t="s">
        <v>58</v>
      </c>
      <c r="F181" s="2" t="s">
        <v>40</v>
      </c>
      <c r="G181" s="29">
        <v>17.001704804175802</v>
      </c>
      <c r="H181" s="29">
        <v>26.888107565798201</v>
      </c>
      <c r="I181" s="29">
        <f t="shared" si="12"/>
        <v>29.12810865587447</v>
      </c>
      <c r="J181" s="8">
        <v>1.99653817117065</v>
      </c>
      <c r="K181" s="32">
        <v>0</v>
      </c>
      <c r="L181" s="43">
        <v>1.05103692563536</v>
      </c>
      <c r="M181" s="43">
        <v>1</v>
      </c>
      <c r="N181" s="8">
        <v>92.099933401971597</v>
      </c>
      <c r="O181" s="9">
        <f t="shared" si="16"/>
        <v>92.1</v>
      </c>
      <c r="P181" s="6">
        <f t="shared" si="13"/>
        <v>92.477543128919677</v>
      </c>
      <c r="Q181" s="6">
        <f t="shared" si="14"/>
        <v>93.91094504741794</v>
      </c>
      <c r="R181" s="13">
        <f>Q181*Index!$D$22</f>
        <v>122.62740453243123</v>
      </c>
      <c r="T181" s="8">
        <v>3.47176800207437</v>
      </c>
      <c r="U181" s="6">
        <f t="shared" si="15"/>
        <v>3.5255804061065228</v>
      </c>
      <c r="V181" s="6">
        <f>U181*Index!$H$27</f>
        <v>3.8915810991953017</v>
      </c>
      <c r="X181" s="8">
        <v>126.518985631627</v>
      </c>
      <c r="Y181" s="41">
        <f t="shared" si="17"/>
        <v>126.52</v>
      </c>
      <c r="Z181" s="27"/>
      <c r="AA181" s="37"/>
    </row>
    <row r="182" spans="1:27">
      <c r="A182" s="2" t="s">
        <v>411</v>
      </c>
      <c r="B182" s="2" t="s">
        <v>0</v>
      </c>
      <c r="C182" s="2">
        <v>15</v>
      </c>
      <c r="D182" s="2" t="s">
        <v>1457</v>
      </c>
      <c r="E182" s="2" t="s">
        <v>58</v>
      </c>
      <c r="F182" s="2" t="s">
        <v>40</v>
      </c>
      <c r="G182" s="29">
        <v>17.001704804175802</v>
      </c>
      <c r="H182" s="29">
        <v>30.454708254847901</v>
      </c>
      <c r="I182" s="29">
        <f t="shared" si="12"/>
        <v>31.441177070203047</v>
      </c>
      <c r="J182" s="8">
        <v>2.0030335530457699</v>
      </c>
      <c r="K182" s="32">
        <v>0</v>
      </c>
      <c r="L182" s="43">
        <v>1.020786838949</v>
      </c>
      <c r="M182" s="43">
        <v>1</v>
      </c>
      <c r="N182" s="8">
        <v>97.032717800613796</v>
      </c>
      <c r="O182" s="9">
        <f t="shared" si="16"/>
        <v>97.03</v>
      </c>
      <c r="P182" s="6">
        <f t="shared" si="13"/>
        <v>97.430551943596313</v>
      </c>
      <c r="Q182" s="6">
        <f t="shared" si="14"/>
        <v>98.94072549872206</v>
      </c>
      <c r="R182" s="13">
        <f>Q182*Index!$D$22</f>
        <v>129.19521110492343</v>
      </c>
      <c r="T182" s="8">
        <v>3.8858277953129301</v>
      </c>
      <c r="U182" s="6">
        <f t="shared" si="15"/>
        <v>3.9460581261402807</v>
      </c>
      <c r="V182" s="6">
        <f>U182*Index!$H$27</f>
        <v>4.3557098267891732</v>
      </c>
      <c r="X182" s="8">
        <v>133.55092093171299</v>
      </c>
      <c r="Y182" s="41">
        <f t="shared" si="17"/>
        <v>133.55000000000001</v>
      </c>
      <c r="Z182" s="27"/>
      <c r="AA182" s="37"/>
    </row>
    <row r="183" spans="1:27">
      <c r="A183" s="2" t="s">
        <v>412</v>
      </c>
      <c r="B183" s="2" t="s">
        <v>0</v>
      </c>
      <c r="C183" s="2">
        <v>15</v>
      </c>
      <c r="D183" s="2" t="s">
        <v>1458</v>
      </c>
      <c r="E183" s="2" t="s">
        <v>58</v>
      </c>
      <c r="F183" s="2" t="s">
        <v>215</v>
      </c>
      <c r="G183" s="29">
        <v>17.001704804175802</v>
      </c>
      <c r="H183" s="29">
        <v>49.290301402680399</v>
      </c>
      <c r="I183" s="29">
        <f t="shared" si="12"/>
        <v>49.590912873320747</v>
      </c>
      <c r="J183" s="8">
        <v>2.10533225139661</v>
      </c>
      <c r="K183" s="32">
        <v>0</v>
      </c>
      <c r="L183" s="43">
        <v>1.0045346564064199</v>
      </c>
      <c r="M183" s="43">
        <v>1</v>
      </c>
      <c r="N183" s="8">
        <v>140.19958570135699</v>
      </c>
      <c r="O183" s="9">
        <f t="shared" si="16"/>
        <v>140.19999999999999</v>
      </c>
      <c r="P183" s="6">
        <f t="shared" si="13"/>
        <v>140.77440400273255</v>
      </c>
      <c r="Q183" s="6">
        <f t="shared" si="14"/>
        <v>142.95640726477492</v>
      </c>
      <c r="R183" s="13">
        <f>Q183*Index!$D$22</f>
        <v>186.67018179094066</v>
      </c>
      <c r="T183" s="8">
        <v>8.7339928489362908</v>
      </c>
      <c r="U183" s="6">
        <f t="shared" si="15"/>
        <v>8.8693697380948038</v>
      </c>
      <c r="V183" s="6">
        <f>U183*Index!$H$27</f>
        <v>9.7901246486283231</v>
      </c>
      <c r="X183" s="8">
        <v>196.460306439569</v>
      </c>
      <c r="Y183" s="41">
        <f t="shared" si="17"/>
        <v>196.46</v>
      </c>
      <c r="Z183" s="27"/>
      <c r="AA183" s="37"/>
    </row>
    <row r="184" spans="1:27">
      <c r="A184" s="2" t="s">
        <v>413</v>
      </c>
      <c r="B184" s="2" t="s">
        <v>0</v>
      </c>
      <c r="C184" s="2">
        <v>15</v>
      </c>
      <c r="D184" s="2" t="s">
        <v>1452</v>
      </c>
      <c r="E184" s="2" t="s">
        <v>58</v>
      </c>
      <c r="F184" s="2" t="s">
        <v>215</v>
      </c>
      <c r="G184" s="29">
        <v>17.001704804175802</v>
      </c>
      <c r="H184" s="29">
        <v>39.107919245609096</v>
      </c>
      <c r="I184" s="29">
        <f t="shared" si="12"/>
        <v>37.363921137856465</v>
      </c>
      <c r="J184" s="8">
        <v>2.25090014307359</v>
      </c>
      <c r="K184" s="32">
        <v>0</v>
      </c>
      <c r="L184" s="43">
        <v>0.96891802186724296</v>
      </c>
      <c r="M184" s="43">
        <v>1</v>
      </c>
      <c r="N184" s="8">
        <v>122.371595211206</v>
      </c>
      <c r="O184" s="9">
        <f t="shared" si="16"/>
        <v>122.37</v>
      </c>
      <c r="P184" s="6">
        <f t="shared" si="13"/>
        <v>122.87331875157194</v>
      </c>
      <c r="Q184" s="6">
        <f t="shared" si="14"/>
        <v>124.77785519222132</v>
      </c>
      <c r="R184" s="13">
        <f>Q184*Index!$D$22</f>
        <v>162.93292030678325</v>
      </c>
      <c r="T184" s="8">
        <v>5.0149771451220699</v>
      </c>
      <c r="U184" s="6">
        <f t="shared" si="15"/>
        <v>5.0927092908714622</v>
      </c>
      <c r="V184" s="6">
        <f>U184*Index!$H$27</f>
        <v>5.6213981634696211</v>
      </c>
      <c r="X184" s="8">
        <v>165.65508794804899</v>
      </c>
      <c r="Y184" s="41">
        <f t="shared" si="17"/>
        <v>165.66</v>
      </c>
      <c r="Z184" s="27"/>
      <c r="AA184" s="37"/>
    </row>
    <row r="185" spans="1:27">
      <c r="A185" s="2" t="s">
        <v>414</v>
      </c>
      <c r="B185" s="2" t="s">
        <v>0</v>
      </c>
      <c r="C185" s="2">
        <v>15</v>
      </c>
      <c r="D185" s="2" t="s">
        <v>221</v>
      </c>
      <c r="E185" s="2" t="s">
        <v>58</v>
      </c>
      <c r="F185" s="2" t="s">
        <v>40</v>
      </c>
      <c r="G185" s="29">
        <v>17.001704804175802</v>
      </c>
      <c r="H185" s="29">
        <v>37.036911512052498</v>
      </c>
      <c r="I185" s="29">
        <f t="shared" si="12"/>
        <v>38.572019506386702</v>
      </c>
      <c r="J185" s="8">
        <v>2.35163571334071</v>
      </c>
      <c r="K185" s="32">
        <v>1</v>
      </c>
      <c r="L185" s="43">
        <v>1.02840761105634</v>
      </c>
      <c r="M185" s="43">
        <v>1</v>
      </c>
      <c r="N185" s="8">
        <v>130.68915481207</v>
      </c>
      <c r="O185" s="9">
        <f t="shared" si="16"/>
        <v>130.69</v>
      </c>
      <c r="P185" s="6">
        <f t="shared" si="13"/>
        <v>131.2249803467995</v>
      </c>
      <c r="Q185" s="6">
        <f t="shared" si="14"/>
        <v>133.2589675421749</v>
      </c>
      <c r="R185" s="13">
        <f>Q185*Index!$D$22</f>
        <v>174.00742066984131</v>
      </c>
      <c r="T185" s="8">
        <v>5.1069881599049101</v>
      </c>
      <c r="U185" s="6">
        <f t="shared" si="15"/>
        <v>5.1861464763834366</v>
      </c>
      <c r="V185" s="6">
        <f>U185*Index!$H$27</f>
        <v>5.7245353333014579</v>
      </c>
      <c r="X185" s="8">
        <v>179.73195600314301</v>
      </c>
      <c r="Y185" s="41">
        <f t="shared" si="17"/>
        <v>179.73</v>
      </c>
      <c r="Z185" s="27"/>
      <c r="AA185" s="37"/>
    </row>
    <row r="186" spans="1:27">
      <c r="A186" s="2" t="s">
        <v>415</v>
      </c>
      <c r="B186" s="2" t="s">
        <v>0</v>
      </c>
      <c r="C186" s="2">
        <v>15</v>
      </c>
      <c r="D186" s="2" t="s">
        <v>60</v>
      </c>
      <c r="E186" s="2" t="s">
        <v>59</v>
      </c>
      <c r="F186" s="2" t="s">
        <v>40</v>
      </c>
      <c r="G186" s="29">
        <v>17.001704804175802</v>
      </c>
      <c r="H186" s="29">
        <v>13.7730664787316</v>
      </c>
      <c r="I186" s="29">
        <f t="shared" si="12"/>
        <v>13.82140557389577</v>
      </c>
      <c r="J186" s="8">
        <v>1.2616330549788599</v>
      </c>
      <c r="K186" s="32">
        <v>1</v>
      </c>
      <c r="L186" s="43">
        <v>1.00157073775528</v>
      </c>
      <c r="M186" s="43">
        <v>1</v>
      </c>
      <c r="N186" s="8">
        <v>38.887454910237103</v>
      </c>
      <c r="O186" s="9">
        <f t="shared" si="16"/>
        <v>38.89</v>
      </c>
      <c r="P186" s="6">
        <f t="shared" si="13"/>
        <v>39.046893475369075</v>
      </c>
      <c r="Q186" s="6">
        <f t="shared" si="14"/>
        <v>39.652120324237295</v>
      </c>
      <c r="R186" s="13">
        <f>Q186*Index!$D$22</f>
        <v>51.777102201598773</v>
      </c>
      <c r="T186" s="8">
        <v>3.2133685009402302</v>
      </c>
      <c r="U186" s="6">
        <f t="shared" si="15"/>
        <v>3.263175712704804</v>
      </c>
      <c r="V186" s="6">
        <f>U186*Index!$H$27</f>
        <v>3.6019354160579833</v>
      </c>
      <c r="X186" s="8">
        <v>55.379037617656799</v>
      </c>
      <c r="Y186" s="41">
        <f t="shared" si="17"/>
        <v>55.38</v>
      </c>
      <c r="Z186" s="27"/>
      <c r="AA186" s="37"/>
    </row>
    <row r="187" spans="1:27">
      <c r="A187" s="2" t="s">
        <v>416</v>
      </c>
      <c r="B187" s="2" t="s">
        <v>0</v>
      </c>
      <c r="C187" s="2">
        <v>15</v>
      </c>
      <c r="D187" s="2" t="s">
        <v>61</v>
      </c>
      <c r="E187" s="2" t="s">
        <v>59</v>
      </c>
      <c r="F187" s="2" t="s">
        <v>40</v>
      </c>
      <c r="G187" s="29">
        <v>17.001704804175802</v>
      </c>
      <c r="H187" s="29">
        <v>19.416442952726602</v>
      </c>
      <c r="I187" s="29">
        <f t="shared" si="12"/>
        <v>20.103219570450932</v>
      </c>
      <c r="J187" s="8">
        <v>1.52096643815653</v>
      </c>
      <c r="K187" s="32">
        <v>0</v>
      </c>
      <c r="L187" s="43">
        <v>1.01885808752023</v>
      </c>
      <c r="M187" s="43">
        <v>1</v>
      </c>
      <c r="N187" s="8">
        <v>56.435344664143301</v>
      </c>
      <c r="O187" s="9">
        <f t="shared" si="16"/>
        <v>56.44</v>
      </c>
      <c r="P187" s="6">
        <f t="shared" si="13"/>
        <v>56.666729577266288</v>
      </c>
      <c r="Q187" s="6">
        <f t="shared" si="14"/>
        <v>57.545063885713923</v>
      </c>
      <c r="R187" s="13">
        <f>Q187*Index!$D$22</f>
        <v>75.141420676737823</v>
      </c>
      <c r="T187" s="8">
        <v>3.8107397793282498</v>
      </c>
      <c r="U187" s="6">
        <f t="shared" si="15"/>
        <v>3.8698062459078377</v>
      </c>
      <c r="V187" s="6">
        <f>U187*Index!$H$27</f>
        <v>4.271542018454209</v>
      </c>
      <c r="X187" s="8">
        <v>79.412962695192107</v>
      </c>
      <c r="Y187" s="41">
        <f t="shared" si="17"/>
        <v>79.41</v>
      </c>
      <c r="Z187" s="27"/>
      <c r="AA187" s="37"/>
    </row>
    <row r="188" spans="1:27">
      <c r="A188" s="2" t="s">
        <v>417</v>
      </c>
      <c r="B188" s="2" t="s">
        <v>0</v>
      </c>
      <c r="C188" s="2">
        <v>15</v>
      </c>
      <c r="D188" s="2" t="s">
        <v>62</v>
      </c>
      <c r="E188" s="2" t="s">
        <v>59</v>
      </c>
      <c r="F188" s="2" t="s">
        <v>40</v>
      </c>
      <c r="G188" s="29">
        <v>17.001704804175802</v>
      </c>
      <c r="H188" s="29">
        <v>24.324381731582299</v>
      </c>
      <c r="I188" s="29">
        <f t="shared" si="12"/>
        <v>25.56337308059399</v>
      </c>
      <c r="J188" s="8">
        <v>1.6002566273624701</v>
      </c>
      <c r="K188" s="32">
        <v>0</v>
      </c>
      <c r="L188" s="43">
        <v>1.02998085356908</v>
      </c>
      <c r="M188" s="43">
        <v>1</v>
      </c>
      <c r="N188" s="8">
        <v>68.115047979302702</v>
      </c>
      <c r="O188" s="9">
        <f t="shared" si="16"/>
        <v>68.12</v>
      </c>
      <c r="P188" s="6">
        <f t="shared" si="13"/>
        <v>68.394319676017844</v>
      </c>
      <c r="Q188" s="6">
        <f t="shared" si="14"/>
        <v>69.454431630996126</v>
      </c>
      <c r="R188" s="13">
        <f>Q188*Index!$D$22</f>
        <v>90.692481902762225</v>
      </c>
      <c r="T188" s="8">
        <v>3.8895595265954701</v>
      </c>
      <c r="U188" s="6">
        <f t="shared" si="15"/>
        <v>3.9498476992577003</v>
      </c>
      <c r="V188" s="6">
        <f>U188*Index!$H$27</f>
        <v>4.3598928064461466</v>
      </c>
      <c r="X188" s="8">
        <v>95.052374709208394</v>
      </c>
      <c r="Y188" s="41">
        <f t="shared" si="17"/>
        <v>95.05</v>
      </c>
      <c r="Z188" s="27"/>
      <c r="AA188" s="37"/>
    </row>
    <row r="189" spans="1:27">
      <c r="A189" s="2" t="s">
        <v>418</v>
      </c>
      <c r="B189" s="2" t="s">
        <v>0</v>
      </c>
      <c r="C189" s="2">
        <v>15</v>
      </c>
      <c r="D189" s="2" t="s">
        <v>63</v>
      </c>
      <c r="E189" s="2" t="s">
        <v>59</v>
      </c>
      <c r="F189" s="2" t="s">
        <v>40</v>
      </c>
      <c r="G189" s="29">
        <v>17.001704804175802</v>
      </c>
      <c r="H189" s="29">
        <v>30.083154807692502</v>
      </c>
      <c r="I189" s="29">
        <f t="shared" si="12"/>
        <v>32.486221286254789</v>
      </c>
      <c r="J189" s="8">
        <v>1.61351708750033</v>
      </c>
      <c r="K189" s="32">
        <v>0</v>
      </c>
      <c r="L189" s="43">
        <v>1.05103692563536</v>
      </c>
      <c r="M189" s="43">
        <v>1</v>
      </c>
      <c r="N189" s="8">
        <v>79.8496143718626</v>
      </c>
      <c r="O189" s="9">
        <f t="shared" si="16"/>
        <v>79.849999999999994</v>
      </c>
      <c r="P189" s="6">
        <f t="shared" si="13"/>
        <v>80.17699779078724</v>
      </c>
      <c r="Q189" s="6">
        <f t="shared" si="14"/>
        <v>81.419741256544441</v>
      </c>
      <c r="R189" s="13">
        <f>Q189*Index!$D$22</f>
        <v>106.31659113802807</v>
      </c>
      <c r="T189" s="8">
        <v>3.8157630323895102</v>
      </c>
      <c r="U189" s="6">
        <f t="shared" si="15"/>
        <v>3.874907359391548</v>
      </c>
      <c r="V189" s="6">
        <f>U189*Index!$H$27</f>
        <v>4.2771726932740695</v>
      </c>
      <c r="X189" s="8">
        <v>110.593763831302</v>
      </c>
      <c r="Y189" s="41">
        <f t="shared" si="17"/>
        <v>110.59</v>
      </c>
      <c r="Z189" s="27"/>
      <c r="AA189" s="37"/>
    </row>
    <row r="190" spans="1:27">
      <c r="A190" s="2" t="s">
        <v>419</v>
      </c>
      <c r="B190" s="2" t="s">
        <v>0</v>
      </c>
      <c r="C190" s="2">
        <v>15</v>
      </c>
      <c r="D190" s="2" t="s">
        <v>1457</v>
      </c>
      <c r="E190" s="2" t="s">
        <v>59</v>
      </c>
      <c r="F190" s="2" t="s">
        <v>40</v>
      </c>
      <c r="G190" s="29">
        <v>17.001704804175802</v>
      </c>
      <c r="H190" s="29">
        <v>35.074976476422798</v>
      </c>
      <c r="I190" s="29">
        <f t="shared" si="12"/>
        <v>36.157486063201006</v>
      </c>
      <c r="J190" s="8">
        <v>1.6160496905900501</v>
      </c>
      <c r="K190" s="32">
        <v>0</v>
      </c>
      <c r="L190" s="43">
        <v>1.020786838949</v>
      </c>
      <c r="M190" s="43">
        <v>1</v>
      </c>
      <c r="N190" s="8">
        <v>85.907893953241697</v>
      </c>
      <c r="O190" s="9">
        <f t="shared" si="16"/>
        <v>85.91</v>
      </c>
      <c r="P190" s="6">
        <f t="shared" si="13"/>
        <v>86.260116318449988</v>
      </c>
      <c r="Q190" s="6">
        <f t="shared" si="14"/>
        <v>87.59714812138597</v>
      </c>
      <c r="R190" s="13">
        <f>Q190*Index!$D$22</f>
        <v>114.3829498589828</v>
      </c>
      <c r="T190" s="8">
        <v>3.9634028654392099</v>
      </c>
      <c r="U190" s="6">
        <f t="shared" si="15"/>
        <v>4.0248356098535183</v>
      </c>
      <c r="V190" s="6">
        <f>U190*Index!$H$27</f>
        <v>4.4426654288028455</v>
      </c>
      <c r="X190" s="8">
        <v>118.82561528778599</v>
      </c>
      <c r="Y190" s="41">
        <f t="shared" si="17"/>
        <v>118.83</v>
      </c>
      <c r="Z190" s="27"/>
      <c r="AA190" s="37"/>
    </row>
    <row r="191" spans="1:27">
      <c r="A191" s="2" t="s">
        <v>420</v>
      </c>
      <c r="B191" s="2" t="s">
        <v>0</v>
      </c>
      <c r="C191" s="2">
        <v>15</v>
      </c>
      <c r="D191" s="2" t="s">
        <v>1458</v>
      </c>
      <c r="E191" s="2" t="s">
        <v>59</v>
      </c>
      <c r="F191" s="2" t="s">
        <v>215</v>
      </c>
      <c r="G191" s="29">
        <v>17.001704804175802</v>
      </c>
      <c r="H191" s="29">
        <v>51.495029839424703</v>
      </c>
      <c r="I191" s="29">
        <f t="shared" si="12"/>
        <v>51.805638995995153</v>
      </c>
      <c r="J191" s="8">
        <v>1.5529603850646401</v>
      </c>
      <c r="K191" s="32">
        <v>0</v>
      </c>
      <c r="L191" s="43">
        <v>1.0045346564064199</v>
      </c>
      <c r="M191" s="43">
        <v>1</v>
      </c>
      <c r="N191" s="8">
        <v>106.85507912318801</v>
      </c>
      <c r="O191" s="9">
        <f t="shared" si="16"/>
        <v>106.86</v>
      </c>
      <c r="P191" s="6">
        <f t="shared" si="13"/>
        <v>107.29318494759308</v>
      </c>
      <c r="Q191" s="6">
        <f t="shared" si="14"/>
        <v>108.95622931428078</v>
      </c>
      <c r="R191" s="13">
        <f>Q191*Index!$D$22</f>
        <v>142.27329521286728</v>
      </c>
      <c r="T191" s="8">
        <v>5.9871381892347904</v>
      </c>
      <c r="U191" s="6">
        <f t="shared" si="15"/>
        <v>6.0799388311679303</v>
      </c>
      <c r="V191" s="6">
        <f>U191*Index!$H$27</f>
        <v>6.7111148560546559</v>
      </c>
      <c r="X191" s="8">
        <v>148.98441006892199</v>
      </c>
      <c r="Y191" s="41">
        <f t="shared" si="17"/>
        <v>148.97999999999999</v>
      </c>
      <c r="Z191" s="27"/>
      <c r="AA191" s="37"/>
    </row>
    <row r="192" spans="1:27">
      <c r="A192" s="2" t="s">
        <v>421</v>
      </c>
      <c r="B192" s="2" t="s">
        <v>0</v>
      </c>
      <c r="C192" s="2">
        <v>15</v>
      </c>
      <c r="D192" s="2" t="s">
        <v>1452</v>
      </c>
      <c r="E192" s="2" t="s">
        <v>59</v>
      </c>
      <c r="F192" s="2" t="s">
        <v>215</v>
      </c>
      <c r="G192" s="29">
        <v>17.001704804175802</v>
      </c>
      <c r="H192" s="29">
        <v>41.452374970050101</v>
      </c>
      <c r="I192" s="29">
        <f t="shared" ref="I192:I254" si="18">(G192+H192)*L192*M192-G192</f>
        <v>39.635506540737175</v>
      </c>
      <c r="J192" s="8">
        <v>1.6120415516771001</v>
      </c>
      <c r="K192" s="32">
        <v>0</v>
      </c>
      <c r="L192" s="43">
        <v>0.96891802186724296</v>
      </c>
      <c r="M192" s="43">
        <v>1</v>
      </c>
      <c r="N192" s="8">
        <v>91.301538059117306</v>
      </c>
      <c r="O192" s="9">
        <f t="shared" si="16"/>
        <v>91.3</v>
      </c>
      <c r="P192" s="6">
        <f t="shared" ref="P192:P254" si="19">N192*(1.0041)</f>
        <v>91.675874365159686</v>
      </c>
      <c r="Q192" s="6">
        <f t="shared" ref="Q192:Q254" si="20">P192*(1.0155)</f>
        <v>93.096850417819667</v>
      </c>
      <c r="R192" s="13">
        <f>Q192*Index!$D$22</f>
        <v>121.56437283339955</v>
      </c>
      <c r="T192" s="8">
        <v>5.1041074911977597</v>
      </c>
      <c r="U192" s="6">
        <f t="shared" ref="U192:U254" si="21">T192*(1.0155)</f>
        <v>5.1832211573113254</v>
      </c>
      <c r="V192" s="6">
        <f>U192*Index!$H$27</f>
        <v>5.7213063284004706</v>
      </c>
      <c r="X192" s="8">
        <v>125.09629280009401</v>
      </c>
      <c r="Y192" s="41">
        <f t="shared" si="17"/>
        <v>125.1</v>
      </c>
      <c r="Z192" s="27"/>
      <c r="AA192" s="37"/>
    </row>
    <row r="193" spans="1:27">
      <c r="A193" s="2" t="s">
        <v>422</v>
      </c>
      <c r="B193" s="2" t="s">
        <v>0</v>
      </c>
      <c r="C193" s="2">
        <v>15</v>
      </c>
      <c r="D193" s="2" t="s">
        <v>221</v>
      </c>
      <c r="E193" s="2" t="s">
        <v>59</v>
      </c>
      <c r="F193" s="2" t="s">
        <v>40</v>
      </c>
      <c r="G193" s="29">
        <v>17.001704804175802</v>
      </c>
      <c r="H193" s="29">
        <v>35.268801427124799</v>
      </c>
      <c r="I193" s="29">
        <f t="shared" si="18"/>
        <v>36.753681637861582</v>
      </c>
      <c r="J193" s="8">
        <v>1.89151321963775</v>
      </c>
      <c r="K193" s="32">
        <v>1</v>
      </c>
      <c r="L193" s="43">
        <v>1.02840761105634</v>
      </c>
      <c r="M193" s="43">
        <v>1</v>
      </c>
      <c r="N193" s="8">
        <v>101.67902408185</v>
      </c>
      <c r="O193" s="9">
        <f t="shared" si="16"/>
        <v>101.68</v>
      </c>
      <c r="P193" s="6">
        <f t="shared" si="19"/>
        <v>102.09590808058559</v>
      </c>
      <c r="Q193" s="6">
        <f t="shared" si="20"/>
        <v>103.67839465583467</v>
      </c>
      <c r="R193" s="13">
        <f>Q193*Index!$D$22</f>
        <v>135.38158343859257</v>
      </c>
      <c r="T193" s="8">
        <v>4.7900531891720304</v>
      </c>
      <c r="U193" s="6">
        <f t="shared" si="21"/>
        <v>4.8642990136041968</v>
      </c>
      <c r="V193" s="6">
        <f>U193*Index!$H$27</f>
        <v>5.3692759550707834</v>
      </c>
      <c r="X193" s="8">
        <v>140.75085939366301</v>
      </c>
      <c r="Y193" s="41">
        <f t="shared" si="17"/>
        <v>140.75</v>
      </c>
      <c r="Z193" s="27"/>
      <c r="AA193" s="37"/>
    </row>
    <row r="194" spans="1:27">
      <c r="A194" s="2" t="s">
        <v>423</v>
      </c>
      <c r="B194" s="2" t="s">
        <v>51</v>
      </c>
      <c r="C194" s="2">
        <v>15</v>
      </c>
      <c r="D194" s="2" t="s">
        <v>60</v>
      </c>
      <c r="E194" s="2" t="s">
        <v>52</v>
      </c>
      <c r="F194" s="2" t="s">
        <v>40</v>
      </c>
      <c r="G194" s="29">
        <v>17.001704804175802</v>
      </c>
      <c r="H194" s="29">
        <v>10.2989985625888</v>
      </c>
      <c r="I194" s="29">
        <f t="shared" si="18"/>
        <v>10.332389862122952</v>
      </c>
      <c r="J194" s="8">
        <v>1.25977154700212</v>
      </c>
      <c r="K194" s="32">
        <v>1</v>
      </c>
      <c r="L194" s="43">
        <v>1.00157073775528</v>
      </c>
      <c r="M194" s="43">
        <v>0.99965290045993604</v>
      </c>
      <c r="N194" s="8">
        <v>34.434714723665614</v>
      </c>
      <c r="O194" s="9">
        <f t="shared" ref="O194:O257" si="22">ROUND(J194*SUM(G194:H194)*L194*$M194,2)</f>
        <v>34.43</v>
      </c>
      <c r="P194" s="6">
        <f t="shared" si="19"/>
        <v>34.575897054032644</v>
      </c>
      <c r="Q194" s="6">
        <f t="shared" si="20"/>
        <v>35.111823458370154</v>
      </c>
      <c r="R194" s="13">
        <f>Q194*Index!$D$22</f>
        <v>45.848455437508655</v>
      </c>
      <c r="T194" s="8">
        <v>2.9120685813468183</v>
      </c>
      <c r="U194" s="6">
        <f t="shared" si="21"/>
        <v>2.9572056443576944</v>
      </c>
      <c r="V194" s="6">
        <f>U194*Index!$H$27</f>
        <v>3.2642017104710317</v>
      </c>
      <c r="X194" s="8">
        <v>49.112657147979697</v>
      </c>
      <c r="Y194" s="41">
        <f t="shared" ref="Y194:Y257" si="23">ROUND((R194+V194) * IF(D194 = "Forensische en beveiligde zorg - niet klinische of ambulante zorg", 0.982799429, 1),2)</f>
        <v>49.11</v>
      </c>
      <c r="Z194" s="27"/>
      <c r="AA194" s="38"/>
    </row>
    <row r="195" spans="1:27">
      <c r="A195" s="2" t="s">
        <v>424</v>
      </c>
      <c r="B195" s="2" t="s">
        <v>51</v>
      </c>
      <c r="C195" s="2">
        <v>15</v>
      </c>
      <c r="D195" s="2" t="s">
        <v>61</v>
      </c>
      <c r="E195" s="2" t="s">
        <v>52</v>
      </c>
      <c r="F195" s="2" t="s">
        <v>40</v>
      </c>
      <c r="G195" s="29">
        <v>17.001704804175802</v>
      </c>
      <c r="H195" s="29">
        <v>14.7621555511466</v>
      </c>
      <c r="I195" s="29">
        <f t="shared" si="18"/>
        <v>15.038702586965798</v>
      </c>
      <c r="J195" s="8">
        <v>1.54187655765271</v>
      </c>
      <c r="K195" s="32">
        <v>0</v>
      </c>
      <c r="L195" s="43">
        <v>1.01885808752023</v>
      </c>
      <c r="M195" s="43">
        <v>0.99003615370148301</v>
      </c>
      <c r="N195" s="8">
        <v>49.402353054043786</v>
      </c>
      <c r="O195" s="9">
        <f t="shared" si="22"/>
        <v>49.4</v>
      </c>
      <c r="P195" s="6">
        <f t="shared" si="19"/>
        <v>49.604902701565365</v>
      </c>
      <c r="Q195" s="6">
        <f t="shared" si="20"/>
        <v>50.373778693439633</v>
      </c>
      <c r="R195" s="13">
        <f>Q195*Index!$D$22</f>
        <v>65.777271590106608</v>
      </c>
      <c r="T195" s="8">
        <v>3.0624336010472915</v>
      </c>
      <c r="U195" s="6">
        <f t="shared" si="21"/>
        <v>3.1099013218635245</v>
      </c>
      <c r="V195" s="6">
        <f>U195*Index!$H$27</f>
        <v>3.4327491676446846</v>
      </c>
      <c r="X195" s="8">
        <v>69.210020757751295</v>
      </c>
      <c r="Y195" s="41">
        <f t="shared" si="23"/>
        <v>69.209999999999994</v>
      </c>
      <c r="Z195" s="27"/>
      <c r="AA195" s="38"/>
    </row>
    <row r="196" spans="1:27">
      <c r="A196" s="2" t="s">
        <v>425</v>
      </c>
      <c r="B196" s="2" t="s">
        <v>51</v>
      </c>
      <c r="C196" s="2">
        <v>15</v>
      </c>
      <c r="D196" s="2" t="s">
        <v>62</v>
      </c>
      <c r="E196" s="2" t="s">
        <v>52</v>
      </c>
      <c r="F196" s="2" t="s">
        <v>40</v>
      </c>
      <c r="G196" s="29">
        <v>17.001704804175802</v>
      </c>
      <c r="H196" s="29">
        <v>18.7997623508111</v>
      </c>
      <c r="I196" s="29">
        <f t="shared" si="18"/>
        <v>17.823358940613858</v>
      </c>
      <c r="J196" s="8">
        <v>1.6417730297103501</v>
      </c>
      <c r="K196" s="32">
        <v>0</v>
      </c>
      <c r="L196" s="43">
        <v>1.02998085356908</v>
      </c>
      <c r="M196" s="43">
        <v>0.94441297238275501</v>
      </c>
      <c r="N196" s="8">
        <v>57.174850414139307</v>
      </c>
      <c r="O196" s="9">
        <f t="shared" si="22"/>
        <v>57.17</v>
      </c>
      <c r="P196" s="6">
        <f t="shared" si="19"/>
        <v>57.409267300837278</v>
      </c>
      <c r="Q196" s="6">
        <f t="shared" si="20"/>
        <v>58.299110944000262</v>
      </c>
      <c r="R196" s="13">
        <f>Q196*Index!$D$22</f>
        <v>76.126043221067235</v>
      </c>
      <c r="T196" s="8">
        <v>3.2511257251006755</v>
      </c>
      <c r="U196" s="6">
        <f t="shared" si="21"/>
        <v>3.3015181738397361</v>
      </c>
      <c r="V196" s="6">
        <f>U196*Index!$H$27</f>
        <v>3.6442583189170095</v>
      </c>
      <c r="X196" s="8">
        <v>79.770301539984303</v>
      </c>
      <c r="Y196" s="41">
        <f t="shared" si="23"/>
        <v>79.77</v>
      </c>
      <c r="Z196" s="27"/>
      <c r="AA196" s="38"/>
    </row>
    <row r="197" spans="1:27">
      <c r="A197" s="2" t="s">
        <v>426</v>
      </c>
      <c r="B197" s="2" t="s">
        <v>51</v>
      </c>
      <c r="C197" s="2">
        <v>15</v>
      </c>
      <c r="D197" s="2" t="s">
        <v>63</v>
      </c>
      <c r="E197" s="2" t="s">
        <v>52</v>
      </c>
      <c r="F197" s="2" t="s">
        <v>40</v>
      </c>
      <c r="G197" s="29">
        <v>17.001704804175802</v>
      </c>
      <c r="H197" s="29">
        <v>23.502220979334901</v>
      </c>
      <c r="I197" s="29">
        <f t="shared" si="18"/>
        <v>25.05593545315876</v>
      </c>
      <c r="J197" s="8">
        <v>1.7245396446896999</v>
      </c>
      <c r="K197" s="32">
        <v>0</v>
      </c>
      <c r="L197" s="43">
        <v>1.05103692563536</v>
      </c>
      <c r="M197" s="43">
        <v>0.98793827001383505</v>
      </c>
      <c r="N197" s="8">
        <v>72.530067985870545</v>
      </c>
      <c r="O197" s="9">
        <f t="shared" si="22"/>
        <v>72.53</v>
      </c>
      <c r="P197" s="6">
        <f t="shared" si="19"/>
        <v>72.827441264612617</v>
      </c>
      <c r="Q197" s="6">
        <f t="shared" si="20"/>
        <v>73.956266604214122</v>
      </c>
      <c r="R197" s="13">
        <f>Q197*Index!$D$22</f>
        <v>96.57090574484269</v>
      </c>
      <c r="T197" s="8">
        <v>3.3314307844136613</v>
      </c>
      <c r="U197" s="6">
        <f t="shared" si="21"/>
        <v>3.3830679615720731</v>
      </c>
      <c r="V197" s="6">
        <f>U197*Index!$H$27</f>
        <v>3.7342740258436957</v>
      </c>
      <c r="X197" s="8">
        <v>100.305179770686</v>
      </c>
      <c r="Y197" s="41">
        <f t="shared" si="23"/>
        <v>100.31</v>
      </c>
      <c r="Z197" s="27"/>
      <c r="AA197" s="38"/>
    </row>
    <row r="198" spans="1:27">
      <c r="A198" s="2" t="s">
        <v>427</v>
      </c>
      <c r="B198" s="2" t="s">
        <v>51</v>
      </c>
      <c r="C198" s="2">
        <v>15</v>
      </c>
      <c r="D198" s="2" t="s">
        <v>1457</v>
      </c>
      <c r="E198" s="2" t="s">
        <v>52</v>
      </c>
      <c r="F198" s="2" t="s">
        <v>40</v>
      </c>
      <c r="G198" s="29">
        <v>17.001704804175802</v>
      </c>
      <c r="H198" s="29">
        <v>27.744134604049702</v>
      </c>
      <c r="I198" s="29">
        <f t="shared" si="18"/>
        <v>21.564226363583799</v>
      </c>
      <c r="J198" s="8">
        <v>1.7258886596971199</v>
      </c>
      <c r="K198" s="32">
        <v>0</v>
      </c>
      <c r="L198" s="43">
        <v>1.020786838949</v>
      </c>
      <c r="M198" s="43">
        <v>0.84433754253701698</v>
      </c>
      <c r="N198" s="8">
        <v>66.560503253096158</v>
      </c>
      <c r="O198" s="9">
        <f t="shared" si="22"/>
        <v>66.56</v>
      </c>
      <c r="P198" s="6">
        <f t="shared" si="19"/>
        <v>66.83340131643385</v>
      </c>
      <c r="Q198" s="6">
        <f t="shared" si="20"/>
        <v>67.869319036838576</v>
      </c>
      <c r="R198" s="13">
        <f>Q198*Index!$D$22</f>
        <v>88.622667322416305</v>
      </c>
      <c r="T198" s="8">
        <v>3.243244715425023</v>
      </c>
      <c r="U198" s="6">
        <f t="shared" si="21"/>
        <v>3.2935150085141109</v>
      </c>
      <c r="V198" s="6">
        <f>U198*Index!$H$27</f>
        <v>3.6354243218647815</v>
      </c>
      <c r="X198" s="8">
        <v>92.258091644281095</v>
      </c>
      <c r="Y198" s="41">
        <f t="shared" si="23"/>
        <v>92.26</v>
      </c>
      <c r="Z198" s="27"/>
      <c r="AA198" s="38"/>
    </row>
    <row r="199" spans="1:27">
      <c r="A199" s="2" t="s">
        <v>428</v>
      </c>
      <c r="B199" s="2" t="s">
        <v>51</v>
      </c>
      <c r="C199" s="2">
        <v>15</v>
      </c>
      <c r="D199" s="2" t="s">
        <v>1458</v>
      </c>
      <c r="E199" s="2" t="s">
        <v>52</v>
      </c>
      <c r="F199" s="2" t="s">
        <v>215</v>
      </c>
      <c r="G199" s="29">
        <v>17.001704804175802</v>
      </c>
      <c r="H199" s="29">
        <v>39.142470763988101</v>
      </c>
      <c r="I199" s="29">
        <f t="shared" si="18"/>
        <v>36.817340374262521</v>
      </c>
      <c r="J199" s="8">
        <v>1.7247006684091799</v>
      </c>
      <c r="K199" s="32">
        <v>0</v>
      </c>
      <c r="L199" s="43">
        <v>1.0045346564064199</v>
      </c>
      <c r="M199" s="43">
        <v>0.95425919873867204</v>
      </c>
      <c r="N199" s="8">
        <v>92.82174319239634</v>
      </c>
      <c r="O199" s="9">
        <f t="shared" si="22"/>
        <v>92.82</v>
      </c>
      <c r="P199" s="6">
        <f t="shared" si="19"/>
        <v>93.202312339485161</v>
      </c>
      <c r="Q199" s="6">
        <f t="shared" si="20"/>
        <v>94.646948180747188</v>
      </c>
      <c r="R199" s="13">
        <f>Q199*Index!$D$22</f>
        <v>123.58846560920274</v>
      </c>
      <c r="T199" s="8">
        <v>4.6861106269245347</v>
      </c>
      <c r="U199" s="6">
        <f t="shared" si="21"/>
        <v>4.7587453416418652</v>
      </c>
      <c r="V199" s="6">
        <f>U199*Index!$H$27</f>
        <v>5.2527644513059597</v>
      </c>
      <c r="X199" s="8">
        <v>128.84123006050899</v>
      </c>
      <c r="Y199" s="41">
        <f t="shared" si="23"/>
        <v>128.84</v>
      </c>
      <c r="Z199" s="27"/>
      <c r="AA199" s="38"/>
    </row>
    <row r="200" spans="1:27">
      <c r="A200" s="2" t="s">
        <v>429</v>
      </c>
      <c r="B200" s="2" t="s">
        <v>51</v>
      </c>
      <c r="C200" s="2">
        <v>15</v>
      </c>
      <c r="D200" s="2" t="s">
        <v>1452</v>
      </c>
      <c r="E200" s="2" t="s">
        <v>52</v>
      </c>
      <c r="F200" s="2" t="s">
        <v>215</v>
      </c>
      <c r="G200" s="29">
        <v>17.001704804175802</v>
      </c>
      <c r="H200" s="29">
        <v>31.684767451120798</v>
      </c>
      <c r="I200" s="29">
        <f t="shared" si="18"/>
        <v>23.358388065676188</v>
      </c>
      <c r="J200" s="8">
        <v>1.7484723568051199</v>
      </c>
      <c r="K200" s="32">
        <v>0</v>
      </c>
      <c r="L200" s="43">
        <v>0.96891802186724296</v>
      </c>
      <c r="M200" s="43">
        <v>0.85557249745153396</v>
      </c>
      <c r="N200" s="8">
        <v>70.568506701023651</v>
      </c>
      <c r="O200" s="9">
        <f t="shared" si="22"/>
        <v>70.569999999999993</v>
      </c>
      <c r="P200" s="6">
        <f t="shared" si="19"/>
        <v>70.85783757849785</v>
      </c>
      <c r="Q200" s="6">
        <f t="shared" si="20"/>
        <v>71.956134060964573</v>
      </c>
      <c r="R200" s="13">
        <f>Q200*Index!$D$22</f>
        <v>93.959164777102458</v>
      </c>
      <c r="T200" s="8">
        <v>3.6738084400600401</v>
      </c>
      <c r="U200" s="6">
        <f t="shared" si="21"/>
        <v>3.730752470880971</v>
      </c>
      <c r="V200" s="6">
        <f>U200*Index!$H$27</f>
        <v>4.1180526690894848</v>
      </c>
      <c r="X200" s="8">
        <v>96.390233304026296</v>
      </c>
      <c r="Y200" s="41">
        <f t="shared" si="23"/>
        <v>96.39</v>
      </c>
      <c r="Z200" s="27"/>
      <c r="AA200" s="38"/>
    </row>
    <row r="201" spans="1:27">
      <c r="A201" s="2" t="s">
        <v>430</v>
      </c>
      <c r="B201" s="2" t="s">
        <v>51</v>
      </c>
      <c r="C201" s="2">
        <v>15</v>
      </c>
      <c r="D201" s="2" t="s">
        <v>221</v>
      </c>
      <c r="E201" s="2" t="s">
        <v>52</v>
      </c>
      <c r="F201" s="2" t="s">
        <v>40</v>
      </c>
      <c r="G201" s="29">
        <v>17.001704804175802</v>
      </c>
      <c r="H201" s="29">
        <v>25.9336432289779</v>
      </c>
      <c r="I201" s="29">
        <f t="shared" si="18"/>
        <v>18.384597384853578</v>
      </c>
      <c r="J201" s="8">
        <v>1.8896517116610101</v>
      </c>
      <c r="K201" s="32">
        <v>1</v>
      </c>
      <c r="L201" s="43">
        <v>1.02840761105634</v>
      </c>
      <c r="M201" s="43">
        <v>0.80141028590039398</v>
      </c>
      <c r="N201" s="8">
        <v>66.867786500853214</v>
      </c>
      <c r="O201" s="9">
        <f t="shared" si="22"/>
        <v>66.87</v>
      </c>
      <c r="P201" s="6">
        <f t="shared" si="19"/>
        <v>67.141944425506708</v>
      </c>
      <c r="Q201" s="6">
        <f t="shared" si="20"/>
        <v>68.182644564102063</v>
      </c>
      <c r="R201" s="13">
        <f>Q201*Index!$D$22</f>
        <v>89.031802766242123</v>
      </c>
      <c r="T201" s="8">
        <v>3.242909763092618</v>
      </c>
      <c r="U201" s="6">
        <f t="shared" si="21"/>
        <v>3.2931748644205538</v>
      </c>
      <c r="V201" s="6">
        <f>U201*Index!$H$27</f>
        <v>3.6350488664296434</v>
      </c>
      <c r="X201" s="8">
        <v>92.666851632671793</v>
      </c>
      <c r="Y201" s="41">
        <f t="shared" si="23"/>
        <v>92.67</v>
      </c>
      <c r="Z201" s="27"/>
      <c r="AA201" s="38"/>
    </row>
    <row r="202" spans="1:27">
      <c r="A202" s="2" t="s">
        <v>431</v>
      </c>
      <c r="B202" s="2" t="s">
        <v>51</v>
      </c>
      <c r="C202" s="2">
        <v>15</v>
      </c>
      <c r="D202" s="2" t="s">
        <v>60</v>
      </c>
      <c r="E202" s="2" t="s">
        <v>53</v>
      </c>
      <c r="F202" s="2" t="s">
        <v>40</v>
      </c>
      <c r="G202" s="29">
        <v>17.001704804175802</v>
      </c>
      <c r="H202" s="29">
        <v>10.2778079726278</v>
      </c>
      <c r="I202" s="29">
        <f t="shared" si="18"/>
        <v>10.306187888222059</v>
      </c>
      <c r="J202" s="8">
        <v>2.4849502902113501</v>
      </c>
      <c r="K202" s="32">
        <v>0</v>
      </c>
      <c r="L202" s="43">
        <v>1.00157073775528</v>
      </c>
      <c r="M202" s="43">
        <v>0.99947043212409903</v>
      </c>
      <c r="N202" s="8">
        <v>67.858755871034546</v>
      </c>
      <c r="O202" s="9">
        <f t="shared" si="22"/>
        <v>67.86</v>
      </c>
      <c r="P202" s="6">
        <f t="shared" si="19"/>
        <v>68.13697677010579</v>
      </c>
      <c r="Q202" s="6">
        <f t="shared" si="20"/>
        <v>69.193099910042434</v>
      </c>
      <c r="R202" s="13">
        <f>Q202*Index!$D$22</f>
        <v>90.351239136582379</v>
      </c>
      <c r="T202" s="8">
        <v>3.3201947624803934</v>
      </c>
      <c r="U202" s="6">
        <f t="shared" si="21"/>
        <v>3.3716577812988398</v>
      </c>
      <c r="V202" s="6">
        <f>U202*Index!$H$27</f>
        <v>3.7216793217737454</v>
      </c>
      <c r="X202" s="8">
        <v>94.072918458356199</v>
      </c>
      <c r="Y202" s="41">
        <f t="shared" si="23"/>
        <v>94.07</v>
      </c>
      <c r="Z202" s="27"/>
      <c r="AA202" s="38"/>
    </row>
    <row r="203" spans="1:27">
      <c r="A203" s="2" t="s">
        <v>432</v>
      </c>
      <c r="B203" s="2" t="s">
        <v>51</v>
      </c>
      <c r="C203" s="2">
        <v>15</v>
      </c>
      <c r="D203" s="2" t="s">
        <v>61</v>
      </c>
      <c r="E203" s="2" t="s">
        <v>53</v>
      </c>
      <c r="F203" s="2" t="s">
        <v>40</v>
      </c>
      <c r="G203" s="29">
        <v>17.001704804175802</v>
      </c>
      <c r="H203" s="29">
        <v>15.253523682591799</v>
      </c>
      <c r="I203" s="29">
        <f t="shared" si="18"/>
        <v>15.837343453057365</v>
      </c>
      <c r="J203" s="8">
        <v>2.8450385955452502</v>
      </c>
      <c r="K203" s="32">
        <v>0</v>
      </c>
      <c r="L203" s="43">
        <v>1.01885808752023</v>
      </c>
      <c r="M203" s="43">
        <v>0.9992559480573</v>
      </c>
      <c r="N203" s="8">
        <v>93.428359732800715</v>
      </c>
      <c r="O203" s="9">
        <f t="shared" si="22"/>
        <v>93.43</v>
      </c>
      <c r="P203" s="6">
        <f t="shared" si="19"/>
        <v>93.811416007705191</v>
      </c>
      <c r="Q203" s="6">
        <f t="shared" si="20"/>
        <v>95.265492955824627</v>
      </c>
      <c r="R203" s="13">
        <f>Q203*Index!$D$22</f>
        <v>124.39615144727566</v>
      </c>
      <c r="T203" s="8">
        <v>3.6693871381898147</v>
      </c>
      <c r="U203" s="6">
        <f t="shared" si="21"/>
        <v>3.726262638831757</v>
      </c>
      <c r="V203" s="6">
        <f>U203*Index!$H$27</f>
        <v>4.1130967345968212</v>
      </c>
      <c r="X203" s="8">
        <v>128.50924818187301</v>
      </c>
      <c r="Y203" s="41">
        <f t="shared" si="23"/>
        <v>128.51</v>
      </c>
      <c r="Z203" s="27"/>
      <c r="AA203" s="38"/>
    </row>
    <row r="204" spans="1:27">
      <c r="A204" s="2" t="s">
        <v>433</v>
      </c>
      <c r="B204" s="2" t="s">
        <v>51</v>
      </c>
      <c r="C204" s="2">
        <v>15</v>
      </c>
      <c r="D204" s="2" t="s">
        <v>62</v>
      </c>
      <c r="E204" s="2" t="s">
        <v>53</v>
      </c>
      <c r="F204" s="2" t="s">
        <v>40</v>
      </c>
      <c r="G204" s="29">
        <v>17.001704804175802</v>
      </c>
      <c r="H204" s="29">
        <v>20.142187756417702</v>
      </c>
      <c r="I204" s="29">
        <f t="shared" si="18"/>
        <v>21.033963469633278</v>
      </c>
      <c r="J204" s="8">
        <v>2.8942271436833198</v>
      </c>
      <c r="K204" s="32">
        <v>0</v>
      </c>
      <c r="L204" s="43">
        <v>1.02998085356908</v>
      </c>
      <c r="M204" s="43">
        <v>0.99420166238587404</v>
      </c>
      <c r="N204" s="8">
        <v>110.08386354619262</v>
      </c>
      <c r="O204" s="9">
        <f t="shared" si="22"/>
        <v>110.08</v>
      </c>
      <c r="P204" s="6">
        <f t="shared" si="19"/>
        <v>110.53520738673201</v>
      </c>
      <c r="Q204" s="6">
        <f t="shared" si="20"/>
        <v>112.24850310122636</v>
      </c>
      <c r="R204" s="13">
        <f>Q204*Index!$D$22</f>
        <v>146.57229347445912</v>
      </c>
      <c r="T204" s="8">
        <v>4.4973714835924259</v>
      </c>
      <c r="U204" s="6">
        <f t="shared" si="21"/>
        <v>4.5670807415881089</v>
      </c>
      <c r="V204" s="6">
        <f>U204*Index!$H$27</f>
        <v>5.0412025950901382</v>
      </c>
      <c r="X204" s="8">
        <v>151.613496069549</v>
      </c>
      <c r="Y204" s="41">
        <f t="shared" si="23"/>
        <v>151.61000000000001</v>
      </c>
      <c r="Z204" s="27"/>
      <c r="AA204" s="38"/>
    </row>
    <row r="205" spans="1:27">
      <c r="A205" s="2" t="s">
        <v>434</v>
      </c>
      <c r="B205" s="2" t="s">
        <v>51</v>
      </c>
      <c r="C205" s="2">
        <v>15</v>
      </c>
      <c r="D205" s="2" t="s">
        <v>63</v>
      </c>
      <c r="E205" s="2" t="s">
        <v>53</v>
      </c>
      <c r="F205" s="2" t="s">
        <v>40</v>
      </c>
      <c r="G205" s="29">
        <v>17.001704804175802</v>
      </c>
      <c r="H205" s="29">
        <v>25.813353591528301</v>
      </c>
      <c r="I205" s="29">
        <f t="shared" si="18"/>
        <v>27.952663356300903</v>
      </c>
      <c r="J205" s="8">
        <v>2.8315872172582899</v>
      </c>
      <c r="K205" s="32">
        <v>0</v>
      </c>
      <c r="L205" s="43">
        <v>1.05103692563536</v>
      </c>
      <c r="M205" s="43">
        <v>0.99898135610156302</v>
      </c>
      <c r="N205" s="8">
        <v>127.29221424312846</v>
      </c>
      <c r="O205" s="9">
        <f t="shared" si="22"/>
        <v>127.29</v>
      </c>
      <c r="P205" s="6">
        <f t="shared" si="19"/>
        <v>127.81411232152529</v>
      </c>
      <c r="Q205" s="6">
        <f t="shared" si="20"/>
        <v>129.79523106250895</v>
      </c>
      <c r="R205" s="13">
        <f>Q205*Index!$D$22</f>
        <v>169.48452917650931</v>
      </c>
      <c r="T205" s="8">
        <v>3.9020258998476809</v>
      </c>
      <c r="U205" s="6">
        <f t="shared" si="21"/>
        <v>3.9625073012953203</v>
      </c>
      <c r="V205" s="6">
        <f>U205*Index!$H$27</f>
        <v>4.3738666383654543</v>
      </c>
      <c r="X205" s="8">
        <v>173.858395814875</v>
      </c>
      <c r="Y205" s="41">
        <f t="shared" si="23"/>
        <v>173.86</v>
      </c>
      <c r="Z205" s="27"/>
      <c r="AA205" s="38"/>
    </row>
    <row r="206" spans="1:27">
      <c r="A206" s="2" t="s">
        <v>435</v>
      </c>
      <c r="B206" s="2" t="s">
        <v>51</v>
      </c>
      <c r="C206" s="2">
        <v>15</v>
      </c>
      <c r="D206" s="2" t="s">
        <v>1457</v>
      </c>
      <c r="E206" s="2" t="s">
        <v>53</v>
      </c>
      <c r="F206" s="2" t="s">
        <v>40</v>
      </c>
      <c r="G206" s="29">
        <v>17.001704804175802</v>
      </c>
      <c r="H206" s="29">
        <v>31.3924578937931</v>
      </c>
      <c r="I206" s="29">
        <f t="shared" si="18"/>
        <v>31.952152815270537</v>
      </c>
      <c r="J206" s="8">
        <v>2.88957092479427</v>
      </c>
      <c r="K206" s="32">
        <v>0</v>
      </c>
      <c r="L206" s="43">
        <v>1.020786838949</v>
      </c>
      <c r="M206" s="43">
        <v>0.99096628297313005</v>
      </c>
      <c r="N206" s="8">
        <v>141.45564363367106</v>
      </c>
      <c r="O206" s="9">
        <f t="shared" si="22"/>
        <v>141.46</v>
      </c>
      <c r="P206" s="6">
        <f t="shared" si="19"/>
        <v>142.0356117725691</v>
      </c>
      <c r="Q206" s="6">
        <f t="shared" si="20"/>
        <v>144.23716375504392</v>
      </c>
      <c r="R206" s="13">
        <f>Q206*Index!$D$22</f>
        <v>188.34257305652159</v>
      </c>
      <c r="T206" s="8">
        <v>4.0225685101777335</v>
      </c>
      <c r="U206" s="6">
        <f t="shared" si="21"/>
        <v>4.084918322085489</v>
      </c>
      <c r="V206" s="6">
        <f>U206*Index!$H$27</f>
        <v>4.5089855010682074</v>
      </c>
      <c r="X206" s="8">
        <v>192.85155855759001</v>
      </c>
      <c r="Y206" s="41">
        <f t="shared" si="23"/>
        <v>192.85</v>
      </c>
      <c r="Z206" s="27"/>
      <c r="AA206" s="38"/>
    </row>
    <row r="207" spans="1:27">
      <c r="A207" s="2" t="s">
        <v>436</v>
      </c>
      <c r="B207" s="2" t="s">
        <v>51</v>
      </c>
      <c r="C207" s="2">
        <v>15</v>
      </c>
      <c r="D207" s="2" t="s">
        <v>1458</v>
      </c>
      <c r="E207" s="2" t="s">
        <v>53</v>
      </c>
      <c r="F207" s="2" t="s">
        <v>215</v>
      </c>
      <c r="G207" s="29">
        <v>17.001704804175802</v>
      </c>
      <c r="H207" s="29">
        <v>40.4259123606872</v>
      </c>
      <c r="I207" s="29">
        <f t="shared" si="18"/>
        <v>40.50532621119654</v>
      </c>
      <c r="J207" s="8">
        <v>3.2077679550421099</v>
      </c>
      <c r="K207" s="32">
        <v>0</v>
      </c>
      <c r="L207" s="43">
        <v>1.0045346564064199</v>
      </c>
      <c r="M207" s="43">
        <v>0.99686242264970404</v>
      </c>
      <c r="N207" s="8">
        <v>184.46921128072356</v>
      </c>
      <c r="O207" s="9">
        <f t="shared" si="22"/>
        <v>184.47</v>
      </c>
      <c r="P207" s="6">
        <f t="shared" si="19"/>
        <v>185.22553504697453</v>
      </c>
      <c r="Q207" s="6">
        <f t="shared" si="20"/>
        <v>188.09653084020263</v>
      </c>
      <c r="R207" s="13">
        <f>Q207*Index!$D$22</f>
        <v>245.61343054147704</v>
      </c>
      <c r="T207" s="8">
        <v>5.2639299244969475</v>
      </c>
      <c r="U207" s="6">
        <f t="shared" si="21"/>
        <v>5.3455208383266504</v>
      </c>
      <c r="V207" s="6">
        <f>U207*Index!$H$27</f>
        <v>5.9004548084495116</v>
      </c>
      <c r="X207" s="8">
        <v>251.51388534992699</v>
      </c>
      <c r="Y207" s="41">
        <f t="shared" si="23"/>
        <v>251.51</v>
      </c>
      <c r="Z207" s="27"/>
      <c r="AA207" s="38"/>
    </row>
    <row r="208" spans="1:27">
      <c r="A208" s="2" t="s">
        <v>437</v>
      </c>
      <c r="B208" s="2" t="s">
        <v>51</v>
      </c>
      <c r="C208" s="2">
        <v>15</v>
      </c>
      <c r="D208" s="2" t="s">
        <v>1452</v>
      </c>
      <c r="E208" s="2" t="s">
        <v>53</v>
      </c>
      <c r="F208" s="2" t="s">
        <v>215</v>
      </c>
      <c r="G208" s="29">
        <v>17.001704804175802</v>
      </c>
      <c r="H208" s="29">
        <v>33.120885340246303</v>
      </c>
      <c r="I208" s="29">
        <f t="shared" si="18"/>
        <v>30.510019847131183</v>
      </c>
      <c r="J208" s="8">
        <v>3.3752730819649299</v>
      </c>
      <c r="K208" s="32">
        <v>0</v>
      </c>
      <c r="L208" s="43">
        <v>0.96891802186724296</v>
      </c>
      <c r="M208" s="43">
        <v>0.97831847707192698</v>
      </c>
      <c r="N208" s="8">
        <v>160.36504529328585</v>
      </c>
      <c r="O208" s="9">
        <f t="shared" si="22"/>
        <v>160.37</v>
      </c>
      <c r="P208" s="6">
        <f t="shared" si="19"/>
        <v>161.02254197898833</v>
      </c>
      <c r="Q208" s="6">
        <f t="shared" si="20"/>
        <v>163.51839137966266</v>
      </c>
      <c r="R208" s="13">
        <f>Q208*Index!$D$22</f>
        <v>213.51969057580715</v>
      </c>
      <c r="T208" s="8">
        <v>4.8166883679146171</v>
      </c>
      <c r="U208" s="6">
        <f t="shared" si="21"/>
        <v>4.8913470376172938</v>
      </c>
      <c r="V208" s="6">
        <f>U208*Index!$H$27</f>
        <v>5.3991319126423747</v>
      </c>
      <c r="X208" s="8">
        <v>215.15329373900099</v>
      </c>
      <c r="Y208" s="41">
        <f t="shared" si="23"/>
        <v>215.15</v>
      </c>
      <c r="Z208" s="27"/>
      <c r="AA208" s="38"/>
    </row>
    <row r="209" spans="1:27">
      <c r="A209" s="2" t="s">
        <v>438</v>
      </c>
      <c r="B209" s="2" t="s">
        <v>51</v>
      </c>
      <c r="C209" s="2">
        <v>15</v>
      </c>
      <c r="D209" s="2" t="s">
        <v>221</v>
      </c>
      <c r="E209" s="2" t="s">
        <v>53</v>
      </c>
      <c r="F209" s="2" t="s">
        <v>40</v>
      </c>
      <c r="G209" s="29">
        <v>17.001704804175802</v>
      </c>
      <c r="H209" s="29">
        <v>25.029497042693599</v>
      </c>
      <c r="I209" s="29">
        <f t="shared" si="18"/>
        <v>26.000213686182128</v>
      </c>
      <c r="J209" s="8">
        <v>3.17753766802032</v>
      </c>
      <c r="K209" s="32">
        <v>1</v>
      </c>
      <c r="L209" s="43">
        <v>1.02840761105634</v>
      </c>
      <c r="M209" s="43">
        <v>0.99483427838168603</v>
      </c>
      <c r="N209" s="8">
        <v>136.64021580025172</v>
      </c>
      <c r="O209" s="9">
        <f t="shared" si="22"/>
        <v>136.63999999999999</v>
      </c>
      <c r="P209" s="6">
        <f t="shared" si="19"/>
        <v>137.20044068503276</v>
      </c>
      <c r="Q209" s="6">
        <f t="shared" si="20"/>
        <v>139.32704751565078</v>
      </c>
      <c r="R209" s="13">
        <f>Q209*Index!$D$22</f>
        <v>181.93102209102656</v>
      </c>
      <c r="T209" s="8">
        <v>3.8381053208154023</v>
      </c>
      <c r="U209" s="6">
        <f t="shared" si="21"/>
        <v>3.8975959532880413</v>
      </c>
      <c r="V209" s="6">
        <f>U209*Index!$H$27</f>
        <v>4.3022166556871744</v>
      </c>
      <c r="X209" s="8">
        <v>186.23323874671399</v>
      </c>
      <c r="Y209" s="41">
        <f t="shared" si="23"/>
        <v>186.23</v>
      </c>
      <c r="Z209" s="27"/>
      <c r="AA209" s="38"/>
    </row>
    <row r="210" spans="1:27">
      <c r="A210" s="2" t="s">
        <v>439</v>
      </c>
      <c r="B210" s="2" t="s">
        <v>51</v>
      </c>
      <c r="C210" s="2">
        <v>15</v>
      </c>
      <c r="D210" s="2" t="s">
        <v>60</v>
      </c>
      <c r="E210" s="2" t="s">
        <v>54</v>
      </c>
      <c r="F210" s="2" t="s">
        <v>40</v>
      </c>
      <c r="G210" s="29">
        <v>17.001704804175802</v>
      </c>
      <c r="H210" s="29">
        <v>10.3613740074994</v>
      </c>
      <c r="I210" s="29">
        <f t="shared" si="18"/>
        <v>10.369059727630816</v>
      </c>
      <c r="J210" s="8">
        <v>1.93920068430038</v>
      </c>
      <c r="K210" s="32">
        <v>0</v>
      </c>
      <c r="L210" s="43">
        <v>1.00157073775528</v>
      </c>
      <c r="M210" s="43">
        <v>0.99871216431312804</v>
      </c>
      <c r="N210" s="8">
        <v>53.077405309903902</v>
      </c>
      <c r="O210" s="9">
        <f t="shared" si="22"/>
        <v>53.08</v>
      </c>
      <c r="P210" s="6">
        <f t="shared" si="19"/>
        <v>53.295022671674509</v>
      </c>
      <c r="Q210" s="6">
        <f t="shared" si="20"/>
        <v>54.121095523085465</v>
      </c>
      <c r="R210" s="13">
        <f>Q210*Index!$D$22</f>
        <v>70.67045775225354</v>
      </c>
      <c r="T210" s="8">
        <v>2.8140352107101925</v>
      </c>
      <c r="U210" s="6">
        <f t="shared" si="21"/>
        <v>2.8576527564762007</v>
      </c>
      <c r="V210" s="6">
        <f>U210*Index!$H$27</f>
        <v>3.1543139495284938</v>
      </c>
      <c r="X210" s="8">
        <v>73.824771701782097</v>
      </c>
      <c r="Y210" s="41">
        <f t="shared" si="23"/>
        <v>73.819999999999993</v>
      </c>
      <c r="Z210" s="27"/>
      <c r="AA210" s="38"/>
    </row>
    <row r="211" spans="1:27">
      <c r="A211" s="2" t="s">
        <v>440</v>
      </c>
      <c r="B211" s="2" t="s">
        <v>51</v>
      </c>
      <c r="C211" s="2">
        <v>15</v>
      </c>
      <c r="D211" s="2" t="s">
        <v>61</v>
      </c>
      <c r="E211" s="2" t="s">
        <v>54</v>
      </c>
      <c r="F211" s="2" t="s">
        <v>40</v>
      </c>
      <c r="G211" s="29">
        <v>17.001704804175802</v>
      </c>
      <c r="H211" s="29">
        <v>14.5348840398885</v>
      </c>
      <c r="I211" s="29">
        <f t="shared" si="18"/>
        <v>15.087967747109417</v>
      </c>
      <c r="J211" s="8">
        <v>2.2141459313618301</v>
      </c>
      <c r="K211" s="32">
        <v>0</v>
      </c>
      <c r="L211" s="43">
        <v>1.01885808752023</v>
      </c>
      <c r="M211" s="43">
        <v>0.99870419079992301</v>
      </c>
      <c r="N211" s="8">
        <v>71.051217918161356</v>
      </c>
      <c r="O211" s="9">
        <f t="shared" si="22"/>
        <v>71.05</v>
      </c>
      <c r="P211" s="6">
        <f t="shared" si="19"/>
        <v>71.342527911625822</v>
      </c>
      <c r="Q211" s="6">
        <f t="shared" si="20"/>
        <v>72.448337094256033</v>
      </c>
      <c r="R211" s="13">
        <f>Q211*Index!$D$22</f>
        <v>94.601875596858832</v>
      </c>
      <c r="T211" s="8">
        <v>2.966775366068696</v>
      </c>
      <c r="U211" s="6">
        <f t="shared" si="21"/>
        <v>3.0127603842427608</v>
      </c>
      <c r="V211" s="6">
        <f>U211*Index!$H$27</f>
        <v>3.325523748491487</v>
      </c>
      <c r="X211" s="8">
        <v>97.927399345350295</v>
      </c>
      <c r="Y211" s="41">
        <f t="shared" si="23"/>
        <v>97.93</v>
      </c>
      <c r="Z211" s="27"/>
      <c r="AA211" s="38"/>
    </row>
    <row r="212" spans="1:27">
      <c r="A212" s="2" t="s">
        <v>441</v>
      </c>
      <c r="B212" s="2" t="s">
        <v>51</v>
      </c>
      <c r="C212" s="2">
        <v>15</v>
      </c>
      <c r="D212" s="2" t="s">
        <v>62</v>
      </c>
      <c r="E212" s="2" t="s">
        <v>54</v>
      </c>
      <c r="F212" s="2" t="s">
        <v>40</v>
      </c>
      <c r="G212" s="29">
        <v>17.001704804175802</v>
      </c>
      <c r="H212" s="29">
        <v>18.122123390460199</v>
      </c>
      <c r="I212" s="29">
        <f t="shared" si="18"/>
        <v>17.75792882248416</v>
      </c>
      <c r="J212" s="8">
        <v>2.2532311271736298</v>
      </c>
      <c r="K212" s="32">
        <v>0</v>
      </c>
      <c r="L212" s="43">
        <v>1.02998085356908</v>
      </c>
      <c r="M212" s="43">
        <v>0.96082477846941805</v>
      </c>
      <c r="N212" s="8">
        <v>78.321488456741776</v>
      </c>
      <c r="O212" s="9">
        <f t="shared" si="22"/>
        <v>78.319999999999993</v>
      </c>
      <c r="P212" s="6">
        <f t="shared" si="19"/>
        <v>78.642606559414418</v>
      </c>
      <c r="Q212" s="6">
        <f t="shared" si="20"/>
        <v>79.861566961085344</v>
      </c>
      <c r="R212" s="13">
        <f>Q212*Index!$D$22</f>
        <v>104.28195215569411</v>
      </c>
      <c r="T212" s="8">
        <v>2.9908040598472647</v>
      </c>
      <c r="U212" s="6">
        <f t="shared" si="21"/>
        <v>3.0371615227748974</v>
      </c>
      <c r="V212" s="6">
        <f>U212*Index!$H$27</f>
        <v>3.3524580397491857</v>
      </c>
      <c r="X212" s="8">
        <v>107.634410195443</v>
      </c>
      <c r="Y212" s="41">
        <f t="shared" si="23"/>
        <v>107.63</v>
      </c>
      <c r="Z212" s="27"/>
      <c r="AA212" s="38"/>
    </row>
    <row r="213" spans="1:27">
      <c r="A213" s="2" t="s">
        <v>442</v>
      </c>
      <c r="B213" s="2" t="s">
        <v>51</v>
      </c>
      <c r="C213" s="2">
        <v>15</v>
      </c>
      <c r="D213" s="2" t="s">
        <v>63</v>
      </c>
      <c r="E213" s="2" t="s">
        <v>54</v>
      </c>
      <c r="F213" s="2" t="s">
        <v>40</v>
      </c>
      <c r="G213" s="29">
        <v>17.001704804175802</v>
      </c>
      <c r="H213" s="29">
        <v>22.3436479286935</v>
      </c>
      <c r="I213" s="29">
        <f t="shared" si="18"/>
        <v>24.05801791747983</v>
      </c>
      <c r="J213" s="8">
        <v>2.2739089001080099</v>
      </c>
      <c r="K213" s="32">
        <v>0</v>
      </c>
      <c r="L213" s="43">
        <v>1.05103692563536</v>
      </c>
      <c r="M213" s="43">
        <v>0.99289790631916497</v>
      </c>
      <c r="N213" s="8">
        <v>93.366068932739367</v>
      </c>
      <c r="O213" s="9">
        <f t="shared" si="22"/>
        <v>93.37</v>
      </c>
      <c r="P213" s="6">
        <f t="shared" si="19"/>
        <v>93.748869815363591</v>
      </c>
      <c r="Q213" s="6">
        <f t="shared" si="20"/>
        <v>95.201977297501728</v>
      </c>
      <c r="R213" s="13">
        <f>Q213*Index!$D$22</f>
        <v>124.31321372022613</v>
      </c>
      <c r="T213" s="8">
        <v>2.9317123044049671</v>
      </c>
      <c r="U213" s="6">
        <f t="shared" si="21"/>
        <v>2.9771538451232442</v>
      </c>
      <c r="V213" s="6">
        <f>U213*Index!$H$27</f>
        <v>3.286220791620821</v>
      </c>
      <c r="X213" s="8">
        <v>127.59943451184699</v>
      </c>
      <c r="Y213" s="41">
        <f t="shared" si="23"/>
        <v>127.6</v>
      </c>
      <c r="Z213" s="27"/>
      <c r="AA213" s="38"/>
    </row>
    <row r="214" spans="1:27">
      <c r="A214" s="2" t="s">
        <v>443</v>
      </c>
      <c r="B214" s="2" t="s">
        <v>51</v>
      </c>
      <c r="C214" s="2">
        <v>15</v>
      </c>
      <c r="D214" s="2" t="s">
        <v>1457</v>
      </c>
      <c r="E214" s="2" t="s">
        <v>54</v>
      </c>
      <c r="F214" s="2" t="s">
        <v>40</v>
      </c>
      <c r="G214" s="29">
        <v>17.001704804175802</v>
      </c>
      <c r="H214" s="29">
        <v>25.9603370709942</v>
      </c>
      <c r="I214" s="29">
        <f t="shared" si="18"/>
        <v>24.367348267438025</v>
      </c>
      <c r="J214" s="8">
        <v>2.3644604335863799</v>
      </c>
      <c r="K214" s="32">
        <v>0</v>
      </c>
      <c r="L214" s="43">
        <v>1.020786838949</v>
      </c>
      <c r="M214" s="43">
        <v>0.94331253171520602</v>
      </c>
      <c r="N214" s="8">
        <v>97.815489162765516</v>
      </c>
      <c r="O214" s="9">
        <f t="shared" si="22"/>
        <v>97.82</v>
      </c>
      <c r="P214" s="6">
        <f t="shared" si="19"/>
        <v>98.21653266833286</v>
      </c>
      <c r="Q214" s="6">
        <f t="shared" si="20"/>
        <v>99.73888892469202</v>
      </c>
      <c r="R214" s="13">
        <f>Q214*Index!$D$22</f>
        <v>130.23744009399374</v>
      </c>
      <c r="T214" s="8">
        <v>3.1713570401113342</v>
      </c>
      <c r="U214" s="6">
        <f t="shared" si="21"/>
        <v>3.2205130742330601</v>
      </c>
      <c r="V214" s="6">
        <f>U214*Index!$H$27</f>
        <v>3.5548438457647986</v>
      </c>
      <c r="X214" s="8">
        <v>133.79228393975899</v>
      </c>
      <c r="Y214" s="41">
        <f t="shared" si="23"/>
        <v>133.79</v>
      </c>
      <c r="Z214" s="27"/>
      <c r="AA214" s="38"/>
    </row>
    <row r="215" spans="1:27">
      <c r="A215" s="2" t="s">
        <v>444</v>
      </c>
      <c r="B215" s="2" t="s">
        <v>51</v>
      </c>
      <c r="C215" s="2">
        <v>15</v>
      </c>
      <c r="D215" s="2" t="s">
        <v>1458</v>
      </c>
      <c r="E215" s="2" t="s">
        <v>54</v>
      </c>
      <c r="F215" s="2" t="s">
        <v>215</v>
      </c>
      <c r="G215" s="29">
        <v>17.001704804175802</v>
      </c>
      <c r="H215" s="29">
        <v>38.5510130995157</v>
      </c>
      <c r="I215" s="29">
        <f t="shared" si="18"/>
        <v>36.254787949372123</v>
      </c>
      <c r="J215" s="8">
        <v>2.30496843471875</v>
      </c>
      <c r="K215" s="32">
        <v>0</v>
      </c>
      <c r="L215" s="43">
        <v>1.0045346564064199</v>
      </c>
      <c r="M215" s="43">
        <v>0.95433824002796797</v>
      </c>
      <c r="N215" s="8">
        <v>122.75453474075574</v>
      </c>
      <c r="O215" s="9">
        <f t="shared" si="22"/>
        <v>122.75</v>
      </c>
      <c r="P215" s="6">
        <f t="shared" si="19"/>
        <v>123.25782833319285</v>
      </c>
      <c r="Q215" s="6">
        <f t="shared" si="20"/>
        <v>125.16832467235734</v>
      </c>
      <c r="R215" s="13">
        <f>Q215*Index!$D$22</f>
        <v>163.44278908591258</v>
      </c>
      <c r="T215" s="8">
        <v>4.2997371734987748</v>
      </c>
      <c r="U215" s="6">
        <f t="shared" si="21"/>
        <v>4.3663830996880062</v>
      </c>
      <c r="V215" s="6">
        <f>U215*Index!$H$27</f>
        <v>4.8196699508427647</v>
      </c>
      <c r="X215" s="8">
        <v>168.26245903675499</v>
      </c>
      <c r="Y215" s="41">
        <f t="shared" si="23"/>
        <v>168.26</v>
      </c>
      <c r="Z215" s="27"/>
      <c r="AA215" s="38"/>
    </row>
    <row r="216" spans="1:27">
      <c r="A216" s="2" t="s">
        <v>445</v>
      </c>
      <c r="B216" s="2" t="s">
        <v>51</v>
      </c>
      <c r="C216" s="2">
        <v>15</v>
      </c>
      <c r="D216" s="2" t="s">
        <v>1452</v>
      </c>
      <c r="E216" s="2" t="s">
        <v>54</v>
      </c>
      <c r="F216" s="2" t="s">
        <v>215</v>
      </c>
      <c r="G216" s="29">
        <v>17.001704804175802</v>
      </c>
      <c r="H216" s="29">
        <v>30.9821234997071</v>
      </c>
      <c r="I216" s="29">
        <f t="shared" si="18"/>
        <v>27.785309659993786</v>
      </c>
      <c r="J216" s="8">
        <v>2.48077722076644</v>
      </c>
      <c r="K216" s="32">
        <v>0</v>
      </c>
      <c r="L216" s="43">
        <v>0.96891802186724296</v>
      </c>
      <c r="M216" s="43">
        <v>0.96331912991579405</v>
      </c>
      <c r="N216" s="8">
        <v>111.10660526884901</v>
      </c>
      <c r="O216" s="9">
        <f t="shared" si="22"/>
        <v>111.11</v>
      </c>
      <c r="P216" s="6">
        <f t="shared" si="19"/>
        <v>111.56214235045128</v>
      </c>
      <c r="Q216" s="6">
        <f t="shared" si="20"/>
        <v>113.29135555688329</v>
      </c>
      <c r="R216" s="13">
        <f>Q216*Index!$D$22</f>
        <v>147.9340334706109</v>
      </c>
      <c r="T216" s="8">
        <v>3.8301264018547876</v>
      </c>
      <c r="U216" s="6">
        <f t="shared" si="21"/>
        <v>3.8894933610835372</v>
      </c>
      <c r="V216" s="6">
        <f>U216*Index!$H$27</f>
        <v>4.2932729099643652</v>
      </c>
      <c r="X216" s="8">
        <v>149.60890978903799</v>
      </c>
      <c r="Y216" s="41">
        <f t="shared" si="23"/>
        <v>149.61000000000001</v>
      </c>
      <c r="Z216" s="27"/>
      <c r="AA216" s="38"/>
    </row>
    <row r="217" spans="1:27">
      <c r="A217" s="2" t="s">
        <v>446</v>
      </c>
      <c r="B217" s="2" t="s">
        <v>51</v>
      </c>
      <c r="C217" s="2">
        <v>15</v>
      </c>
      <c r="D217" s="2" t="s">
        <v>221</v>
      </c>
      <c r="E217" s="2" t="s">
        <v>54</v>
      </c>
      <c r="F217" s="2" t="s">
        <v>40</v>
      </c>
      <c r="G217" s="29">
        <v>17.001704804175802</v>
      </c>
      <c r="H217" s="29">
        <v>26.668115598895501</v>
      </c>
      <c r="I217" s="29">
        <f t="shared" si="18"/>
        <v>26.15642079064822</v>
      </c>
      <c r="J217" s="8">
        <v>2.5715442965362398</v>
      </c>
      <c r="K217" s="32">
        <v>1</v>
      </c>
      <c r="L217" s="43">
        <v>1.02840761105634</v>
      </c>
      <c r="M217" s="43">
        <v>0.96098340183569098</v>
      </c>
      <c r="N217" s="8">
        <v>110.98303172256414</v>
      </c>
      <c r="O217" s="9">
        <f t="shared" si="22"/>
        <v>110.98</v>
      </c>
      <c r="P217" s="6">
        <f t="shared" si="19"/>
        <v>111.43806215262664</v>
      </c>
      <c r="Q217" s="6">
        <f t="shared" si="20"/>
        <v>113.16535211599236</v>
      </c>
      <c r="R217" s="13">
        <f>Q217*Index!$D$22</f>
        <v>147.76950020017253</v>
      </c>
      <c r="T217" s="8">
        <v>4.005435307959285</v>
      </c>
      <c r="U217" s="6">
        <f t="shared" si="21"/>
        <v>4.0675195552326544</v>
      </c>
      <c r="V217" s="6">
        <f>U217*Index!$H$27</f>
        <v>4.4897805179350696</v>
      </c>
      <c r="X217" s="8">
        <v>152.25928071810799</v>
      </c>
      <c r="Y217" s="41">
        <f t="shared" si="23"/>
        <v>152.26</v>
      </c>
      <c r="Z217" s="27"/>
      <c r="AA217" s="38"/>
    </row>
    <row r="218" spans="1:27">
      <c r="A218" s="2" t="s">
        <v>447</v>
      </c>
      <c r="B218" s="2" t="s">
        <v>51</v>
      </c>
      <c r="C218" s="2">
        <v>15</v>
      </c>
      <c r="D218" s="2" t="s">
        <v>60</v>
      </c>
      <c r="E218" s="2" t="s">
        <v>55</v>
      </c>
      <c r="F218" s="2" t="s">
        <v>40</v>
      </c>
      <c r="G218" s="29">
        <v>17.001704804175802</v>
      </c>
      <c r="H218" s="29">
        <v>9.4486594468256104</v>
      </c>
      <c r="I218" s="29">
        <f t="shared" si="18"/>
        <v>9.4902060325955659</v>
      </c>
      <c r="J218" s="8">
        <v>1.3558380158188299</v>
      </c>
      <c r="K218" s="32">
        <v>1</v>
      </c>
      <c r="L218" s="43">
        <v>1.00157073775528</v>
      </c>
      <c r="M218" s="43">
        <v>1</v>
      </c>
      <c r="N218" s="8">
        <v>35.9187398241775</v>
      </c>
      <c r="O218" s="9">
        <f t="shared" si="22"/>
        <v>35.92</v>
      </c>
      <c r="P218" s="6">
        <f t="shared" si="19"/>
        <v>36.066006657456626</v>
      </c>
      <c r="Q218" s="6">
        <f t="shared" si="20"/>
        <v>36.625029760647209</v>
      </c>
      <c r="R218" s="13">
        <f>Q218*Index!$D$22</f>
        <v>47.824375936196624</v>
      </c>
      <c r="T218" s="8">
        <v>2.6706440297235199</v>
      </c>
      <c r="U218" s="6">
        <f t="shared" si="21"/>
        <v>2.7120390121842348</v>
      </c>
      <c r="V218" s="6">
        <f>U218*Index!$H$27</f>
        <v>2.9935836215268492</v>
      </c>
      <c r="X218" s="8">
        <v>50.817959557723498</v>
      </c>
      <c r="Y218" s="41">
        <f t="shared" si="23"/>
        <v>50.82</v>
      </c>
      <c r="Z218" s="27"/>
      <c r="AA218" s="38"/>
    </row>
    <row r="219" spans="1:27">
      <c r="A219" s="2" t="s">
        <v>448</v>
      </c>
      <c r="B219" s="2" t="s">
        <v>51</v>
      </c>
      <c r="C219" s="2">
        <v>15</v>
      </c>
      <c r="D219" s="2" t="s">
        <v>61</v>
      </c>
      <c r="E219" s="2" t="s">
        <v>55</v>
      </c>
      <c r="F219" s="2" t="s">
        <v>40</v>
      </c>
      <c r="G219" s="29">
        <v>17.001704804175802</v>
      </c>
      <c r="H219" s="29">
        <v>14.015870822263</v>
      </c>
      <c r="I219" s="29">
        <f t="shared" si="18"/>
        <v>14.5834782169241</v>
      </c>
      <c r="J219" s="8">
        <v>1.6801439959973401</v>
      </c>
      <c r="K219" s="32">
        <v>0</v>
      </c>
      <c r="L219" s="43">
        <v>1.01885808752023</v>
      </c>
      <c r="M219" s="43">
        <v>0.999451791570245</v>
      </c>
      <c r="N219" s="8">
        <v>53.067655615378108</v>
      </c>
      <c r="O219" s="9">
        <f t="shared" si="22"/>
        <v>53.07</v>
      </c>
      <c r="P219" s="6">
        <f t="shared" si="19"/>
        <v>53.28523300340116</v>
      </c>
      <c r="Q219" s="6">
        <f t="shared" si="20"/>
        <v>54.111154114953884</v>
      </c>
      <c r="R219" s="13">
        <f>Q219*Index!$D$22</f>
        <v>70.657476421100313</v>
      </c>
      <c r="T219" s="8">
        <v>3.060497721625854</v>
      </c>
      <c r="U219" s="6">
        <f t="shared" si="21"/>
        <v>3.1079354363110547</v>
      </c>
      <c r="V219" s="6">
        <f>U219*Index!$H$27</f>
        <v>3.430579197830375</v>
      </c>
      <c r="X219" s="8">
        <v>74.088055618930696</v>
      </c>
      <c r="Y219" s="41">
        <f t="shared" si="23"/>
        <v>74.09</v>
      </c>
      <c r="Z219" s="27"/>
      <c r="AA219" s="38"/>
    </row>
    <row r="220" spans="1:27">
      <c r="A220" s="2" t="s">
        <v>449</v>
      </c>
      <c r="B220" s="2" t="s">
        <v>51</v>
      </c>
      <c r="C220" s="2">
        <v>15</v>
      </c>
      <c r="D220" s="2" t="s">
        <v>62</v>
      </c>
      <c r="E220" s="2" t="s">
        <v>55</v>
      </c>
      <c r="F220" s="2" t="s">
        <v>40</v>
      </c>
      <c r="G220" s="29">
        <v>17.001704804175802</v>
      </c>
      <c r="H220" s="29">
        <v>18.497779787665099</v>
      </c>
      <c r="I220" s="29">
        <f t="shared" si="18"/>
        <v>19.092797354367164</v>
      </c>
      <c r="J220" s="8">
        <v>1.72438944929476</v>
      </c>
      <c r="K220" s="32">
        <v>0</v>
      </c>
      <c r="L220" s="43">
        <v>1.02998085356908</v>
      </c>
      <c r="M220" s="43">
        <v>0.987165244910437</v>
      </c>
      <c r="N220" s="8">
        <v>62.240978699738541</v>
      </c>
      <c r="O220" s="9">
        <f t="shared" si="22"/>
        <v>62.24</v>
      </c>
      <c r="P220" s="6">
        <f t="shared" si="19"/>
        <v>62.496166712407465</v>
      </c>
      <c r="Q220" s="6">
        <f t="shared" si="20"/>
        <v>63.464857296449786</v>
      </c>
      <c r="R220" s="13">
        <f>Q220*Index!$D$22</f>
        <v>82.871391884675177</v>
      </c>
      <c r="T220" s="8">
        <v>3.5045083184046169</v>
      </c>
      <c r="U220" s="6">
        <f t="shared" si="21"/>
        <v>3.5588281973398885</v>
      </c>
      <c r="V220" s="6">
        <f>U220*Index!$H$27</f>
        <v>3.9282804397434994</v>
      </c>
      <c r="X220" s="8">
        <v>86.799672324418694</v>
      </c>
      <c r="Y220" s="41">
        <f t="shared" si="23"/>
        <v>86.8</v>
      </c>
      <c r="Z220" s="27"/>
      <c r="AA220" s="38"/>
    </row>
    <row r="221" spans="1:27">
      <c r="A221" s="2" t="s">
        <v>450</v>
      </c>
      <c r="B221" s="2" t="s">
        <v>51</v>
      </c>
      <c r="C221" s="2">
        <v>15</v>
      </c>
      <c r="D221" s="2" t="s">
        <v>63</v>
      </c>
      <c r="E221" s="2" t="s">
        <v>55</v>
      </c>
      <c r="F221" s="2" t="s">
        <v>40</v>
      </c>
      <c r="G221" s="29">
        <v>17.001704804175802</v>
      </c>
      <c r="H221" s="29">
        <v>23.6968209991112</v>
      </c>
      <c r="I221" s="29">
        <f t="shared" si="18"/>
        <v>25.646598816249799</v>
      </c>
      <c r="J221" s="8">
        <v>1.71269449571428</v>
      </c>
      <c r="K221" s="32">
        <v>0</v>
      </c>
      <c r="L221" s="43">
        <v>1.05103692563536</v>
      </c>
      <c r="M221" s="43">
        <v>0.99702284342805902</v>
      </c>
      <c r="N221" s="8">
        <v>73.043514862254113</v>
      </c>
      <c r="O221" s="9">
        <f t="shared" si="22"/>
        <v>73.040000000000006</v>
      </c>
      <c r="P221" s="6">
        <f t="shared" si="19"/>
        <v>73.34299327318935</v>
      </c>
      <c r="Q221" s="6">
        <f t="shared" si="20"/>
        <v>74.479809668923792</v>
      </c>
      <c r="R221" s="13">
        <f>Q221*Index!$D$22</f>
        <v>97.254539874537414</v>
      </c>
      <c r="T221" s="8">
        <v>3.2275873123453422</v>
      </c>
      <c r="U221" s="6">
        <f t="shared" si="21"/>
        <v>3.2776149156866952</v>
      </c>
      <c r="V221" s="6">
        <f>U221*Index!$H$27</f>
        <v>3.6178735944397458</v>
      </c>
      <c r="X221" s="8">
        <v>100.872413468977</v>
      </c>
      <c r="Y221" s="41">
        <f t="shared" si="23"/>
        <v>100.87</v>
      </c>
      <c r="Z221" s="27"/>
      <c r="AA221" s="38"/>
    </row>
    <row r="222" spans="1:27">
      <c r="A222" s="2" t="s">
        <v>451</v>
      </c>
      <c r="B222" s="2" t="s">
        <v>51</v>
      </c>
      <c r="C222" s="2">
        <v>15</v>
      </c>
      <c r="D222" s="2" t="s">
        <v>1457</v>
      </c>
      <c r="E222" s="2" t="s">
        <v>55</v>
      </c>
      <c r="F222" s="2" t="s">
        <v>40</v>
      </c>
      <c r="G222" s="29">
        <v>17.001704804175802</v>
      </c>
      <c r="H222" s="29">
        <v>28.804811855283901</v>
      </c>
      <c r="I222" s="29">
        <f t="shared" si="18"/>
        <v>29.076649575348398</v>
      </c>
      <c r="J222" s="8">
        <v>1.71060167776137</v>
      </c>
      <c r="K222" s="32">
        <v>0</v>
      </c>
      <c r="L222" s="43">
        <v>1.020786838949</v>
      </c>
      <c r="M222" s="43">
        <v>0.98545008480575402</v>
      </c>
      <c r="N222" s="8">
        <v>78.821710310097004</v>
      </c>
      <c r="O222" s="9">
        <f t="shared" si="22"/>
        <v>78.819999999999993</v>
      </c>
      <c r="P222" s="6">
        <f t="shared" si="19"/>
        <v>79.144879322368396</v>
      </c>
      <c r="Q222" s="6">
        <f t="shared" si="20"/>
        <v>80.371624951865115</v>
      </c>
      <c r="R222" s="13">
        <f>Q222*Index!$D$22</f>
        <v>104.94797769232106</v>
      </c>
      <c r="T222" s="8">
        <v>3.6200243214687426</v>
      </c>
      <c r="U222" s="6">
        <f t="shared" si="21"/>
        <v>3.6761346984515084</v>
      </c>
      <c r="V222" s="6">
        <f>U222*Index!$H$27</f>
        <v>4.0577648678246216</v>
      </c>
      <c r="X222" s="8">
        <v>109.005742560146</v>
      </c>
      <c r="Y222" s="41">
        <f t="shared" si="23"/>
        <v>109.01</v>
      </c>
      <c r="Z222" s="27"/>
      <c r="AA222" s="38"/>
    </row>
    <row r="223" spans="1:27">
      <c r="A223" s="2" t="s">
        <v>452</v>
      </c>
      <c r="B223" s="2" t="s">
        <v>51</v>
      </c>
      <c r="C223" s="2">
        <v>15</v>
      </c>
      <c r="D223" s="2" t="s">
        <v>1458</v>
      </c>
      <c r="E223" s="2" t="s">
        <v>55</v>
      </c>
      <c r="F223" s="2" t="s">
        <v>215</v>
      </c>
      <c r="G223" s="29">
        <v>17.001704804175802</v>
      </c>
      <c r="H223" s="29">
        <v>37.146065794646198</v>
      </c>
      <c r="I223" s="29">
        <f t="shared" si="18"/>
        <v>36.82392173759969</v>
      </c>
      <c r="J223" s="8">
        <v>1.55933154650274</v>
      </c>
      <c r="K223" s="32">
        <v>0</v>
      </c>
      <c r="L223" s="43">
        <v>1.0045346564064199</v>
      </c>
      <c r="M223" s="43">
        <v>0.98956332001826197</v>
      </c>
      <c r="N223" s="8">
        <v>83.931997476865376</v>
      </c>
      <c r="O223" s="9">
        <f t="shared" si="22"/>
        <v>83.93</v>
      </c>
      <c r="P223" s="6">
        <f t="shared" si="19"/>
        <v>84.276118666520517</v>
      </c>
      <c r="Q223" s="6">
        <f t="shared" si="20"/>
        <v>85.582398505851586</v>
      </c>
      <c r="R223" s="13">
        <f>Q223*Index!$D$22</f>
        <v>111.75212215289437</v>
      </c>
      <c r="T223" s="8">
        <v>5.004699580189472</v>
      </c>
      <c r="U223" s="6">
        <f t="shared" si="21"/>
        <v>5.0822724236824088</v>
      </c>
      <c r="V223" s="6">
        <f>U223*Index!$H$27</f>
        <v>5.6098778149286028</v>
      </c>
      <c r="X223" s="8">
        <v>117.361999967823</v>
      </c>
      <c r="Y223" s="41">
        <f t="shared" si="23"/>
        <v>117.36</v>
      </c>
      <c r="Z223" s="27"/>
      <c r="AA223" s="38"/>
    </row>
    <row r="224" spans="1:27">
      <c r="A224" s="2" t="s">
        <v>453</v>
      </c>
      <c r="B224" s="2" t="s">
        <v>51</v>
      </c>
      <c r="C224" s="2">
        <v>15</v>
      </c>
      <c r="D224" s="2" t="s">
        <v>1452</v>
      </c>
      <c r="E224" s="2" t="s">
        <v>55</v>
      </c>
      <c r="F224" s="2" t="s">
        <v>215</v>
      </c>
      <c r="G224" s="29">
        <v>17.001704804175802</v>
      </c>
      <c r="H224" s="29">
        <v>30.428251484389701</v>
      </c>
      <c r="I224" s="29">
        <f t="shared" si="18"/>
        <v>28.650132275281258</v>
      </c>
      <c r="J224" s="8">
        <v>1.61943236399325</v>
      </c>
      <c r="K224" s="32">
        <v>0</v>
      </c>
      <c r="L224" s="43">
        <v>0.96891802186724296</v>
      </c>
      <c r="M224" s="43">
        <v>0.99338706440770497</v>
      </c>
      <c r="N224" s="8">
        <v>73.930062442219707</v>
      </c>
      <c r="O224" s="9">
        <f t="shared" si="22"/>
        <v>73.930000000000007</v>
      </c>
      <c r="P224" s="6">
        <f t="shared" si="19"/>
        <v>74.233175698232813</v>
      </c>
      <c r="Q224" s="6">
        <f t="shared" si="20"/>
        <v>75.383789921555433</v>
      </c>
      <c r="R224" s="13">
        <f>Q224*Index!$D$22</f>
        <v>98.43494277723228</v>
      </c>
      <c r="T224" s="8">
        <v>3.8985843309963371</v>
      </c>
      <c r="U224" s="6">
        <f t="shared" si="21"/>
        <v>3.9590123881267805</v>
      </c>
      <c r="V224" s="6">
        <f>U224*Index!$H$27</f>
        <v>4.3700089081584048</v>
      </c>
      <c r="X224" s="8">
        <v>101.03664781477499</v>
      </c>
      <c r="Y224" s="41">
        <f t="shared" si="23"/>
        <v>101.04</v>
      </c>
      <c r="Z224" s="27"/>
      <c r="AA224" s="38"/>
    </row>
    <row r="225" spans="1:27">
      <c r="A225" s="2" t="s">
        <v>454</v>
      </c>
      <c r="B225" s="2" t="s">
        <v>51</v>
      </c>
      <c r="C225" s="2">
        <v>15</v>
      </c>
      <c r="D225" s="2" t="s">
        <v>221</v>
      </c>
      <c r="E225" s="2" t="s">
        <v>55</v>
      </c>
      <c r="F225" s="2" t="s">
        <v>40</v>
      </c>
      <c r="G225" s="29">
        <v>17.001704804175802</v>
      </c>
      <c r="H225" s="29">
        <v>23.021092740516799</v>
      </c>
      <c r="I225" s="29">
        <f t="shared" si="18"/>
        <v>23.528086629436864</v>
      </c>
      <c r="J225" s="8">
        <v>1.98571818047772</v>
      </c>
      <c r="K225" s="32">
        <v>1</v>
      </c>
      <c r="L225" s="43">
        <v>1.02840761105634</v>
      </c>
      <c r="M225" s="43">
        <v>0.98469480054971004</v>
      </c>
      <c r="N225" s="8">
        <v>80.480743700694958</v>
      </c>
      <c r="O225" s="9">
        <f t="shared" si="22"/>
        <v>80.48</v>
      </c>
      <c r="P225" s="6">
        <f t="shared" si="19"/>
        <v>80.810714749867813</v>
      </c>
      <c r="Q225" s="6">
        <f t="shared" si="20"/>
        <v>82.063280828490775</v>
      </c>
      <c r="R225" s="13">
        <f>Q225*Index!$D$22</f>
        <v>107.15691478062207</v>
      </c>
      <c r="T225" s="8">
        <v>3.6457283374316729</v>
      </c>
      <c r="U225" s="6">
        <f t="shared" si="21"/>
        <v>3.7022371266618639</v>
      </c>
      <c r="V225" s="6">
        <f>U225*Index!$H$27</f>
        <v>4.0865770645598252</v>
      </c>
      <c r="X225" s="8">
        <v>111.24349184518201</v>
      </c>
      <c r="Y225" s="41">
        <f t="shared" si="23"/>
        <v>111.24</v>
      </c>
      <c r="Z225" s="27"/>
      <c r="AA225" s="38"/>
    </row>
    <row r="226" spans="1:27">
      <c r="A226" s="2" t="s">
        <v>455</v>
      </c>
      <c r="B226" s="2" t="s">
        <v>51</v>
      </c>
      <c r="C226" s="2">
        <v>15</v>
      </c>
      <c r="D226" s="2" t="s">
        <v>60</v>
      </c>
      <c r="E226" s="2" t="s">
        <v>56</v>
      </c>
      <c r="F226" s="2" t="s">
        <v>40</v>
      </c>
      <c r="G226" s="29">
        <v>17.001704804175802</v>
      </c>
      <c r="H226" s="29">
        <v>10.137658718266501</v>
      </c>
      <c r="I226" s="29">
        <f t="shared" si="18"/>
        <v>10.18028754120547</v>
      </c>
      <c r="J226" s="8">
        <v>1.3839569813957</v>
      </c>
      <c r="K226" s="32">
        <v>1</v>
      </c>
      <c r="L226" s="43">
        <v>1.00157073775528</v>
      </c>
      <c r="M226" s="43">
        <v>1</v>
      </c>
      <c r="N226" s="8">
        <v>37.618708074635002</v>
      </c>
      <c r="O226" s="9">
        <f t="shared" si="22"/>
        <v>37.619999999999997</v>
      </c>
      <c r="P226" s="6">
        <f t="shared" si="19"/>
        <v>37.772944777741003</v>
      </c>
      <c r="Q226" s="6">
        <f t="shared" si="20"/>
        <v>38.358425421795992</v>
      </c>
      <c r="R226" s="13">
        <f>Q226*Index!$D$22</f>
        <v>50.087816165097799</v>
      </c>
      <c r="T226" s="8">
        <v>2.6930166766694499</v>
      </c>
      <c r="U226" s="6">
        <f t="shared" si="21"/>
        <v>2.7347584351578265</v>
      </c>
      <c r="V226" s="6">
        <f>U226*Index!$H$27</f>
        <v>3.0186616134726614</v>
      </c>
      <c r="X226" s="8">
        <v>53.1064777785705</v>
      </c>
      <c r="Y226" s="41">
        <f t="shared" si="23"/>
        <v>53.11</v>
      </c>
      <c r="Z226" s="27"/>
      <c r="AA226" s="38"/>
    </row>
    <row r="227" spans="1:27">
      <c r="A227" s="2" t="s">
        <v>456</v>
      </c>
      <c r="B227" s="2" t="s">
        <v>51</v>
      </c>
      <c r="C227" s="2">
        <v>15</v>
      </c>
      <c r="D227" s="2" t="s">
        <v>61</v>
      </c>
      <c r="E227" s="2" t="s">
        <v>56</v>
      </c>
      <c r="F227" s="2" t="s">
        <v>40</v>
      </c>
      <c r="G227" s="29">
        <v>17.001704804175802</v>
      </c>
      <c r="H227" s="29">
        <v>15.0273713623705</v>
      </c>
      <c r="I227" s="29">
        <f t="shared" si="18"/>
        <v>15.612284907018896</v>
      </c>
      <c r="J227" s="8">
        <v>1.6848644453177899</v>
      </c>
      <c r="K227" s="32">
        <v>0</v>
      </c>
      <c r="L227" s="43">
        <v>1.01885808752023</v>
      </c>
      <c r="M227" s="43">
        <v>0.99941490123002197</v>
      </c>
      <c r="N227" s="8">
        <v>54.950151684352065</v>
      </c>
      <c r="O227" s="9">
        <f t="shared" si="22"/>
        <v>54.95</v>
      </c>
      <c r="P227" s="6">
        <f t="shared" si="19"/>
        <v>55.175447306257908</v>
      </c>
      <c r="Q227" s="6">
        <f t="shared" si="20"/>
        <v>56.030666739504909</v>
      </c>
      <c r="R227" s="13">
        <f>Q227*Index!$D$22</f>
        <v>73.163945193159591</v>
      </c>
      <c r="T227" s="8">
        <v>3.3127663086508399</v>
      </c>
      <c r="U227" s="6">
        <f t="shared" si="21"/>
        <v>3.3641141864349282</v>
      </c>
      <c r="V227" s="6">
        <f>U227*Index!$H$27</f>
        <v>3.7133526045213077</v>
      </c>
      <c r="X227" s="8">
        <v>76.877297797680896</v>
      </c>
      <c r="Y227" s="41">
        <f t="shared" si="23"/>
        <v>76.88</v>
      </c>
      <c r="Z227" s="27"/>
      <c r="AA227" s="38"/>
    </row>
    <row r="228" spans="1:27">
      <c r="A228" s="2" t="s">
        <v>457</v>
      </c>
      <c r="B228" s="2" t="s">
        <v>51</v>
      </c>
      <c r="C228" s="2">
        <v>15</v>
      </c>
      <c r="D228" s="2" t="s">
        <v>62</v>
      </c>
      <c r="E228" s="2" t="s">
        <v>56</v>
      </c>
      <c r="F228" s="2" t="s">
        <v>40</v>
      </c>
      <c r="G228" s="29">
        <v>17.001704804175802</v>
      </c>
      <c r="H228" s="29">
        <v>19.817763913965301</v>
      </c>
      <c r="I228" s="29">
        <f t="shared" si="18"/>
        <v>20.605452684372899</v>
      </c>
      <c r="J228" s="8">
        <v>1.7711069120670599</v>
      </c>
      <c r="K228" s="32">
        <v>0</v>
      </c>
      <c r="L228" s="43">
        <v>1.02998085356908</v>
      </c>
      <c r="M228" s="43">
        <v>0.99166238352063496</v>
      </c>
      <c r="N228" s="8">
        <v>66.606296571163057</v>
      </c>
      <c r="O228" s="9">
        <f t="shared" si="22"/>
        <v>66.61</v>
      </c>
      <c r="P228" s="6">
        <f t="shared" si="19"/>
        <v>66.879382387104826</v>
      </c>
      <c r="Q228" s="6">
        <f t="shared" si="20"/>
        <v>67.91601281410496</v>
      </c>
      <c r="R228" s="13">
        <f>Q228*Index!$D$22</f>
        <v>88.683639307216382</v>
      </c>
      <c r="T228" s="8">
        <v>4.1544089971129017</v>
      </c>
      <c r="U228" s="6">
        <f t="shared" si="21"/>
        <v>4.2188023365681522</v>
      </c>
      <c r="V228" s="6">
        <f>U228*Index!$H$27</f>
        <v>4.6567684021027951</v>
      </c>
      <c r="X228" s="8">
        <v>93.340407709319194</v>
      </c>
      <c r="Y228" s="41">
        <f t="shared" si="23"/>
        <v>93.34</v>
      </c>
      <c r="Z228" s="27"/>
      <c r="AA228" s="38"/>
    </row>
    <row r="229" spans="1:27">
      <c r="A229" s="2" t="s">
        <v>458</v>
      </c>
      <c r="B229" s="2" t="s">
        <v>51</v>
      </c>
      <c r="C229" s="2">
        <v>15</v>
      </c>
      <c r="D229" s="2" t="s">
        <v>63</v>
      </c>
      <c r="E229" s="2" t="s">
        <v>56</v>
      </c>
      <c r="F229" s="2" t="s">
        <v>40</v>
      </c>
      <c r="G229" s="29">
        <v>17.001704804175802</v>
      </c>
      <c r="H229" s="29">
        <v>25.374287929643302</v>
      </c>
      <c r="I229" s="29">
        <f t="shared" si="18"/>
        <v>27.502215970585915</v>
      </c>
      <c r="J229" s="8">
        <v>1.71542144161225</v>
      </c>
      <c r="K229" s="32">
        <v>0</v>
      </c>
      <c r="L229" s="43">
        <v>1.05103692563536</v>
      </c>
      <c r="M229" s="43">
        <v>0.99921838035129595</v>
      </c>
      <c r="N229" s="8">
        <v>76.342979932838702</v>
      </c>
      <c r="O229" s="9">
        <f t="shared" si="22"/>
        <v>76.34</v>
      </c>
      <c r="P229" s="6">
        <f t="shared" si="19"/>
        <v>76.655986150563336</v>
      </c>
      <c r="Q229" s="6">
        <f t="shared" si="20"/>
        <v>77.844153935897069</v>
      </c>
      <c r="R229" s="13">
        <f>Q229*Index!$D$22</f>
        <v>101.64764661203417</v>
      </c>
      <c r="T229" s="8">
        <v>3.0154194004774624</v>
      </c>
      <c r="U229" s="6">
        <f t="shared" si="21"/>
        <v>3.0621584011848633</v>
      </c>
      <c r="V229" s="6">
        <f>U229*Index!$H$27</f>
        <v>3.3800499163634918</v>
      </c>
      <c r="X229" s="8">
        <v>105.027696528398</v>
      </c>
      <c r="Y229" s="41">
        <f t="shared" si="23"/>
        <v>105.03</v>
      </c>
      <c r="Z229" s="27"/>
      <c r="AA229" s="38"/>
    </row>
    <row r="230" spans="1:27">
      <c r="A230" s="2" t="s">
        <v>459</v>
      </c>
      <c r="B230" s="2" t="s">
        <v>51</v>
      </c>
      <c r="C230" s="2">
        <v>15</v>
      </c>
      <c r="D230" s="2" t="s">
        <v>1457</v>
      </c>
      <c r="E230" s="2" t="s">
        <v>56</v>
      </c>
      <c r="F230" s="2" t="s">
        <v>40</v>
      </c>
      <c r="G230" s="29">
        <v>17.001704804175802</v>
      </c>
      <c r="H230" s="29">
        <v>30.823676970687199</v>
      </c>
      <c r="I230" s="29">
        <f t="shared" si="18"/>
        <v>31.422525857348042</v>
      </c>
      <c r="J230" s="8">
        <v>1.73555076523386</v>
      </c>
      <c r="K230" s="32">
        <v>0</v>
      </c>
      <c r="L230" s="43">
        <v>1.020786838949</v>
      </c>
      <c r="M230" s="43">
        <v>0.99190304165890497</v>
      </c>
      <c r="N230" s="8">
        <v>84.042710580468608</v>
      </c>
      <c r="O230" s="9">
        <f t="shared" si="22"/>
        <v>84.04</v>
      </c>
      <c r="P230" s="6">
        <f t="shared" si="19"/>
        <v>84.387285693848526</v>
      </c>
      <c r="Q230" s="6">
        <f t="shared" si="20"/>
        <v>85.695288622103178</v>
      </c>
      <c r="R230" s="13">
        <f>Q230*Index!$D$22</f>
        <v>111.89953225452105</v>
      </c>
      <c r="T230" s="8">
        <v>4.1531992760725238</v>
      </c>
      <c r="U230" s="6">
        <f t="shared" si="21"/>
        <v>4.2175738648516479</v>
      </c>
      <c r="V230" s="6">
        <f>U230*Index!$H$27</f>
        <v>4.6554123991863499</v>
      </c>
      <c r="X230" s="8">
        <v>116.554944653707</v>
      </c>
      <c r="Y230" s="41">
        <f t="shared" si="23"/>
        <v>116.55</v>
      </c>
      <c r="Z230" s="27"/>
      <c r="AA230" s="38"/>
    </row>
    <row r="231" spans="1:27">
      <c r="A231" s="2" t="s">
        <v>460</v>
      </c>
      <c r="B231" s="2" t="s">
        <v>51</v>
      </c>
      <c r="C231" s="2">
        <v>15</v>
      </c>
      <c r="D231" s="2" t="s">
        <v>1458</v>
      </c>
      <c r="E231" s="2" t="s">
        <v>56</v>
      </c>
      <c r="F231" s="2" t="s">
        <v>215</v>
      </c>
      <c r="G231" s="29">
        <v>17.001704804175802</v>
      </c>
      <c r="H231" s="29">
        <v>39.827223626266601</v>
      </c>
      <c r="I231" s="29">
        <f t="shared" si="18"/>
        <v>38.934091858318894</v>
      </c>
      <c r="J231" s="8">
        <v>2.1204336079483501</v>
      </c>
      <c r="K231" s="32">
        <v>0</v>
      </c>
      <c r="L231" s="43">
        <v>1.0045346564064199</v>
      </c>
      <c r="M231" s="43">
        <v>0.97984061292929603</v>
      </c>
      <c r="N231" s="8">
        <v>118.60814313051819</v>
      </c>
      <c r="O231" s="9">
        <f t="shared" si="22"/>
        <v>118.61</v>
      </c>
      <c r="P231" s="6">
        <f t="shared" si="19"/>
        <v>119.09443651735332</v>
      </c>
      <c r="Q231" s="6">
        <f t="shared" si="20"/>
        <v>120.9404002833723</v>
      </c>
      <c r="R231" s="13">
        <f>Q231*Index!$D$22</f>
        <v>157.92203328775915</v>
      </c>
      <c r="T231" s="8">
        <v>5.6411923429275532</v>
      </c>
      <c r="U231" s="6">
        <f t="shared" si="21"/>
        <v>5.7286308242429307</v>
      </c>
      <c r="V231" s="6">
        <f>U231*Index!$H$27</f>
        <v>6.3233365494310645</v>
      </c>
      <c r="X231" s="8">
        <v>164.24536983719</v>
      </c>
      <c r="Y231" s="41">
        <f t="shared" si="23"/>
        <v>164.25</v>
      </c>
      <c r="Z231" s="27"/>
      <c r="AA231" s="38"/>
    </row>
    <row r="232" spans="1:27">
      <c r="A232" s="2" t="s">
        <v>461</v>
      </c>
      <c r="B232" s="2" t="s">
        <v>51</v>
      </c>
      <c r="C232" s="2">
        <v>15</v>
      </c>
      <c r="D232" s="2" t="s">
        <v>1452</v>
      </c>
      <c r="E232" s="2" t="s">
        <v>56</v>
      </c>
      <c r="F232" s="2" t="s">
        <v>215</v>
      </c>
      <c r="G232" s="29">
        <v>17.001704804175802</v>
      </c>
      <c r="H232" s="29">
        <v>32.616421387126799</v>
      </c>
      <c r="I232" s="29">
        <f t="shared" si="18"/>
        <v>30.721210573527145</v>
      </c>
      <c r="J232" s="8">
        <v>2.1009064658950698</v>
      </c>
      <c r="K232" s="32">
        <v>0</v>
      </c>
      <c r="L232" s="43">
        <v>0.96891802186724296</v>
      </c>
      <c r="M232" s="43">
        <v>0.99265783220441794</v>
      </c>
      <c r="N232" s="8">
        <v>100.26138148837991</v>
      </c>
      <c r="O232" s="9">
        <f t="shared" si="22"/>
        <v>100.26</v>
      </c>
      <c r="P232" s="6">
        <f t="shared" si="19"/>
        <v>100.67245315248226</v>
      </c>
      <c r="Q232" s="6">
        <f t="shared" si="20"/>
        <v>102.23287617634574</v>
      </c>
      <c r="R232" s="13">
        <f>Q232*Index!$D$22</f>
        <v>133.49404861233893</v>
      </c>
      <c r="T232" s="8">
        <v>4.9822156736801597</v>
      </c>
      <c r="U232" s="6">
        <f t="shared" si="21"/>
        <v>5.0594400166222027</v>
      </c>
      <c r="V232" s="6">
        <f>U232*Index!$H$27</f>
        <v>5.5846751096915508</v>
      </c>
      <c r="X232" s="8">
        <v>136.68649026006</v>
      </c>
      <c r="Y232" s="41">
        <f t="shared" si="23"/>
        <v>136.69</v>
      </c>
      <c r="Z232" s="27"/>
      <c r="AA232" s="38"/>
    </row>
    <row r="233" spans="1:27">
      <c r="A233" s="2" t="s">
        <v>462</v>
      </c>
      <c r="B233" s="2" t="s">
        <v>51</v>
      </c>
      <c r="C233" s="2">
        <v>15</v>
      </c>
      <c r="D233" s="2" t="s">
        <v>221</v>
      </c>
      <c r="E233" s="2" t="s">
        <v>56</v>
      </c>
      <c r="F233" s="2" t="s">
        <v>40</v>
      </c>
      <c r="G233" s="29">
        <v>17.001704804175802</v>
      </c>
      <c r="H233" s="29">
        <v>24.715906899854499</v>
      </c>
      <c r="I233" s="29">
        <f t="shared" si="18"/>
        <v>25.642904111295863</v>
      </c>
      <c r="J233" s="8">
        <v>2.0138371460546001</v>
      </c>
      <c r="K233" s="32">
        <v>1</v>
      </c>
      <c r="L233" s="43">
        <v>1.02840761105634</v>
      </c>
      <c r="M233" s="43">
        <v>0.99398405183013505</v>
      </c>
      <c r="N233" s="8">
        <v>85.879297512947787</v>
      </c>
      <c r="O233" s="9">
        <f t="shared" si="22"/>
        <v>85.88</v>
      </c>
      <c r="P233" s="6">
        <f t="shared" si="19"/>
        <v>86.231402632750871</v>
      </c>
      <c r="Q233" s="6">
        <f t="shared" si="20"/>
        <v>87.567989373558518</v>
      </c>
      <c r="R233" s="13">
        <f>Q233*Index!$D$22</f>
        <v>114.34487483414208</v>
      </c>
      <c r="T233" s="8">
        <v>3.6919764543992537</v>
      </c>
      <c r="U233" s="6">
        <f t="shared" si="21"/>
        <v>3.7492020894424423</v>
      </c>
      <c r="V233" s="6">
        <f>U233*Index!$H$27</f>
        <v>4.1384175958847509</v>
      </c>
      <c r="X233" s="8">
        <v>118.48329243002701</v>
      </c>
      <c r="Y233" s="41">
        <f t="shared" si="23"/>
        <v>118.48</v>
      </c>
      <c r="Z233" s="27"/>
      <c r="AA233" s="38"/>
    </row>
    <row r="234" spans="1:27">
      <c r="A234" s="2" t="s">
        <v>463</v>
      </c>
      <c r="B234" s="2" t="s">
        <v>51</v>
      </c>
      <c r="C234" s="2">
        <v>15</v>
      </c>
      <c r="D234" s="2" t="s">
        <v>60</v>
      </c>
      <c r="E234" s="2" t="s">
        <v>57</v>
      </c>
      <c r="F234" s="2" t="s">
        <v>40</v>
      </c>
      <c r="G234" s="29">
        <v>17.001704804175802</v>
      </c>
      <c r="H234" s="29">
        <v>9.9378559509396798</v>
      </c>
      <c r="I234" s="29">
        <f t="shared" si="18"/>
        <v>9.9782954543380988</v>
      </c>
      <c r="J234" s="8">
        <v>1.4806143990151699</v>
      </c>
      <c r="K234" s="32">
        <v>0</v>
      </c>
      <c r="L234" s="43">
        <v>1.00157073775528</v>
      </c>
      <c r="M234" s="43">
        <v>0.99993049105227705</v>
      </c>
      <c r="N234" s="8">
        <v>39.946976868188791</v>
      </c>
      <c r="O234" s="9">
        <f t="shared" si="22"/>
        <v>39.950000000000003</v>
      </c>
      <c r="P234" s="6">
        <f t="shared" si="19"/>
        <v>40.110759473348367</v>
      </c>
      <c r="Q234" s="6">
        <f t="shared" si="20"/>
        <v>40.732476245185268</v>
      </c>
      <c r="R234" s="13">
        <f>Q234*Index!$D$22</f>
        <v>53.187813620701213</v>
      </c>
      <c r="T234" s="8">
        <v>2.6765945258628077</v>
      </c>
      <c r="U234" s="6">
        <f t="shared" si="21"/>
        <v>2.7180817410136813</v>
      </c>
      <c r="V234" s="6">
        <f>U234*Index!$H$27</f>
        <v>3.0002536635033437</v>
      </c>
      <c r="X234" s="8">
        <v>56.1880672842046</v>
      </c>
      <c r="Y234" s="41">
        <f t="shared" si="23"/>
        <v>56.19</v>
      </c>
      <c r="Z234" s="27"/>
      <c r="AA234" s="38"/>
    </row>
    <row r="235" spans="1:27">
      <c r="A235" s="2" t="s">
        <v>464</v>
      </c>
      <c r="B235" s="2" t="s">
        <v>51</v>
      </c>
      <c r="C235" s="2">
        <v>15</v>
      </c>
      <c r="D235" s="2" t="s">
        <v>61</v>
      </c>
      <c r="E235" s="2" t="s">
        <v>57</v>
      </c>
      <c r="F235" s="2" t="s">
        <v>40</v>
      </c>
      <c r="G235" s="29">
        <v>17.001704804175802</v>
      </c>
      <c r="H235" s="29">
        <v>14.173469208335</v>
      </c>
      <c r="I235" s="29">
        <f t="shared" si="18"/>
        <v>14.71198283998746</v>
      </c>
      <c r="J235" s="8">
        <v>1.77113105796268</v>
      </c>
      <c r="K235" s="32">
        <v>0</v>
      </c>
      <c r="L235" s="43">
        <v>1.01885808752023</v>
      </c>
      <c r="M235" s="43">
        <v>0.99844503331617795</v>
      </c>
      <c r="N235" s="8">
        <v>56.169097149104601</v>
      </c>
      <c r="O235" s="9">
        <f t="shared" si="22"/>
        <v>56.17</v>
      </c>
      <c r="P235" s="6">
        <f t="shared" si="19"/>
        <v>56.399390447415932</v>
      </c>
      <c r="Q235" s="6">
        <f t="shared" si="20"/>
        <v>57.273580999350884</v>
      </c>
      <c r="R235" s="13">
        <f>Q235*Index!$D$22</f>
        <v>74.786922681718579</v>
      </c>
      <c r="T235" s="8">
        <v>3.0173012585096086</v>
      </c>
      <c r="U235" s="6">
        <f t="shared" si="21"/>
        <v>3.0640694280165079</v>
      </c>
      <c r="V235" s="6">
        <f>U235*Index!$H$27</f>
        <v>3.3821593324145911</v>
      </c>
      <c r="X235" s="8">
        <v>78.169082014133195</v>
      </c>
      <c r="Y235" s="41">
        <f t="shared" si="23"/>
        <v>78.17</v>
      </c>
      <c r="Z235" s="27"/>
      <c r="AA235" s="38"/>
    </row>
    <row r="236" spans="1:27">
      <c r="A236" s="2" t="s">
        <v>465</v>
      </c>
      <c r="B236" s="2" t="s">
        <v>51</v>
      </c>
      <c r="C236" s="2">
        <v>15</v>
      </c>
      <c r="D236" s="2" t="s">
        <v>62</v>
      </c>
      <c r="E236" s="2" t="s">
        <v>57</v>
      </c>
      <c r="F236" s="2" t="s">
        <v>40</v>
      </c>
      <c r="G236" s="29">
        <v>17.001704804175802</v>
      </c>
      <c r="H236" s="29">
        <v>17.960079266616599</v>
      </c>
      <c r="I236" s="29">
        <f t="shared" si="18"/>
        <v>18.02425177320336</v>
      </c>
      <c r="J236" s="8">
        <v>1.83905977708438</v>
      </c>
      <c r="K236" s="32">
        <v>0</v>
      </c>
      <c r="L236" s="43">
        <v>1.02998085356908</v>
      </c>
      <c r="M236" s="43">
        <v>0.97267391027115002</v>
      </c>
      <c r="N236" s="8">
        <v>64.414827895362308</v>
      </c>
      <c r="O236" s="9">
        <f t="shared" si="22"/>
        <v>64.41</v>
      </c>
      <c r="P236" s="6">
        <f t="shared" si="19"/>
        <v>64.678928689733297</v>
      </c>
      <c r="Q236" s="6">
        <f t="shared" si="20"/>
        <v>65.681452084424166</v>
      </c>
      <c r="R236" s="13">
        <f>Q236*Index!$D$22</f>
        <v>85.765785776805288</v>
      </c>
      <c r="T236" s="8">
        <v>3.0895742264208295</v>
      </c>
      <c r="U236" s="6">
        <f t="shared" si="21"/>
        <v>3.1374626269303527</v>
      </c>
      <c r="V236" s="6">
        <f>U236*Index!$H$27</f>
        <v>3.4631716914598978</v>
      </c>
      <c r="X236" s="8">
        <v>89.228957468265193</v>
      </c>
      <c r="Y236" s="41">
        <f t="shared" si="23"/>
        <v>89.23</v>
      </c>
      <c r="Z236" s="27"/>
      <c r="AA236" s="38"/>
    </row>
    <row r="237" spans="1:27">
      <c r="A237" s="2" t="s">
        <v>466</v>
      </c>
      <c r="B237" s="2" t="s">
        <v>51</v>
      </c>
      <c r="C237" s="2">
        <v>15</v>
      </c>
      <c r="D237" s="2" t="s">
        <v>63</v>
      </c>
      <c r="E237" s="2" t="s">
        <v>57</v>
      </c>
      <c r="F237" s="2" t="s">
        <v>40</v>
      </c>
      <c r="G237" s="29">
        <v>17.001704804175802</v>
      </c>
      <c r="H237" s="29">
        <v>22.378359733269001</v>
      </c>
      <c r="I237" s="29">
        <f t="shared" si="18"/>
        <v>24.03482154176195</v>
      </c>
      <c r="J237" s="8">
        <v>1.8331821552116001</v>
      </c>
      <c r="K237" s="32">
        <v>0</v>
      </c>
      <c r="L237" s="43">
        <v>1.05103692563536</v>
      </c>
      <c r="M237" s="43">
        <v>0.99146227461137104</v>
      </c>
      <c r="N237" s="8">
        <v>75.227427809243238</v>
      </c>
      <c r="O237" s="9">
        <f t="shared" si="22"/>
        <v>75.23</v>
      </c>
      <c r="P237" s="6">
        <f t="shared" si="19"/>
        <v>75.535860263261128</v>
      </c>
      <c r="Q237" s="6">
        <f t="shared" si="20"/>
        <v>76.706666097341682</v>
      </c>
      <c r="R237" s="13">
        <f>Q237*Index!$D$22</f>
        <v>100.16233325203314</v>
      </c>
      <c r="T237" s="8">
        <v>3.0222656181899903</v>
      </c>
      <c r="U237" s="6">
        <f t="shared" si="21"/>
        <v>3.0691107352719356</v>
      </c>
      <c r="V237" s="6">
        <f>U237*Index!$H$27</f>
        <v>3.3877239923487337</v>
      </c>
      <c r="X237" s="8">
        <v>103.550057244382</v>
      </c>
      <c r="Y237" s="41">
        <f t="shared" si="23"/>
        <v>103.55</v>
      </c>
      <c r="Z237" s="27"/>
      <c r="AA237" s="38"/>
    </row>
    <row r="238" spans="1:27">
      <c r="A238" s="2" t="s">
        <v>467</v>
      </c>
      <c r="B238" s="2" t="s">
        <v>51</v>
      </c>
      <c r="C238" s="2">
        <v>15</v>
      </c>
      <c r="D238" s="2" t="s">
        <v>1457</v>
      </c>
      <c r="E238" s="2" t="s">
        <v>57</v>
      </c>
      <c r="F238" s="2" t="s">
        <v>40</v>
      </c>
      <c r="G238" s="29">
        <v>17.001704804175802</v>
      </c>
      <c r="H238" s="29">
        <v>26.3160972865712</v>
      </c>
      <c r="I238" s="29">
        <f t="shared" si="18"/>
        <v>23.901463282638524</v>
      </c>
      <c r="J238" s="8">
        <v>1.84935380959359</v>
      </c>
      <c r="K238" s="32">
        <v>0</v>
      </c>
      <c r="L238" s="43">
        <v>1.020786838949</v>
      </c>
      <c r="M238" s="43">
        <v>0.92502926372235506</v>
      </c>
      <c r="N238" s="8">
        <v>75.644429725797266</v>
      </c>
      <c r="O238" s="9">
        <f t="shared" si="22"/>
        <v>75.64</v>
      </c>
      <c r="P238" s="6">
        <f t="shared" si="19"/>
        <v>75.95457188767304</v>
      </c>
      <c r="Q238" s="6">
        <f t="shared" si="20"/>
        <v>77.131867751931978</v>
      </c>
      <c r="R238" s="13">
        <f>Q238*Index!$D$22</f>
        <v>100.71755474702475</v>
      </c>
      <c r="T238" s="8">
        <v>3.1443746872391172</v>
      </c>
      <c r="U238" s="6">
        <f t="shared" si="21"/>
        <v>3.1931124948913236</v>
      </c>
      <c r="V238" s="6">
        <f>U238*Index!$H$27</f>
        <v>3.5245987330767967</v>
      </c>
      <c r="X238" s="8">
        <v>104.242153480102</v>
      </c>
      <c r="Y238" s="41">
        <f t="shared" si="23"/>
        <v>104.24</v>
      </c>
      <c r="Z238" s="27"/>
      <c r="AA238" s="38"/>
    </row>
    <row r="239" spans="1:27">
      <c r="A239" s="2" t="s">
        <v>468</v>
      </c>
      <c r="B239" s="2" t="s">
        <v>51</v>
      </c>
      <c r="C239" s="2">
        <v>15</v>
      </c>
      <c r="D239" s="2" t="s">
        <v>1458</v>
      </c>
      <c r="E239" s="2" t="s">
        <v>57</v>
      </c>
      <c r="F239" s="2" t="s">
        <v>215</v>
      </c>
      <c r="G239" s="29">
        <v>17.001704804175802</v>
      </c>
      <c r="H239" s="29">
        <v>37.584089612648697</v>
      </c>
      <c r="I239" s="29">
        <f t="shared" si="18"/>
        <v>36.539376007985979</v>
      </c>
      <c r="J239" s="8">
        <v>1.8593992693886501</v>
      </c>
      <c r="K239" s="32">
        <v>0</v>
      </c>
      <c r="L239" s="43">
        <v>1.0045346564064199</v>
      </c>
      <c r="M239" s="43">
        <v>0.97643328227719095</v>
      </c>
      <c r="N239" s="8">
        <v>99.554246544412493</v>
      </c>
      <c r="O239" s="9">
        <f t="shared" si="22"/>
        <v>99.55</v>
      </c>
      <c r="P239" s="6">
        <f t="shared" si="19"/>
        <v>99.962418955244587</v>
      </c>
      <c r="Q239" s="6">
        <f t="shared" si="20"/>
        <v>101.51183644905089</v>
      </c>
      <c r="R239" s="13">
        <f>Q239*Index!$D$22</f>
        <v>132.55252651096623</v>
      </c>
      <c r="T239" s="8">
        <v>4.2336952087989639</v>
      </c>
      <c r="U239" s="6">
        <f t="shared" si="21"/>
        <v>4.2993174845353481</v>
      </c>
      <c r="V239" s="6">
        <f>U239*Index!$H$27</f>
        <v>4.7456420603195655</v>
      </c>
      <c r="X239" s="8">
        <v>137.298168571286</v>
      </c>
      <c r="Y239" s="41">
        <f t="shared" si="23"/>
        <v>137.30000000000001</v>
      </c>
      <c r="Z239" s="27"/>
      <c r="AA239" s="38"/>
    </row>
    <row r="240" spans="1:27">
      <c r="A240" s="2" t="s">
        <v>469</v>
      </c>
      <c r="B240" s="2" t="s">
        <v>51</v>
      </c>
      <c r="C240" s="2">
        <v>15</v>
      </c>
      <c r="D240" s="2" t="s">
        <v>1452</v>
      </c>
      <c r="E240" s="2" t="s">
        <v>57</v>
      </c>
      <c r="F240" s="2" t="s">
        <v>215</v>
      </c>
      <c r="G240" s="29">
        <v>17.001704804175802</v>
      </c>
      <c r="H240" s="29">
        <v>30.371981181823301</v>
      </c>
      <c r="I240" s="29">
        <f t="shared" si="18"/>
        <v>27.366373143012289</v>
      </c>
      <c r="J240" s="8">
        <v>1.7605048634053</v>
      </c>
      <c r="K240" s="32">
        <v>0</v>
      </c>
      <c r="L240" s="43">
        <v>0.96891802186724296</v>
      </c>
      <c r="M240" s="43">
        <v>0.96659913985039403</v>
      </c>
      <c r="N240" s="8">
        <v>78.110217005970014</v>
      </c>
      <c r="O240" s="9">
        <f t="shared" si="22"/>
        <v>78.11</v>
      </c>
      <c r="P240" s="6">
        <f t="shared" si="19"/>
        <v>78.430468895694489</v>
      </c>
      <c r="Q240" s="6">
        <f t="shared" si="20"/>
        <v>79.646141163577752</v>
      </c>
      <c r="R240" s="13">
        <f>Q240*Index!$D$22</f>
        <v>104.00065260744289</v>
      </c>
      <c r="T240" s="8">
        <v>3.9891038296670227</v>
      </c>
      <c r="U240" s="6">
        <f t="shared" si="21"/>
        <v>4.0509349390268614</v>
      </c>
      <c r="V240" s="6">
        <f>U240*Index!$H$27</f>
        <v>4.471474204781047</v>
      </c>
      <c r="X240" s="8">
        <v>106.60634429346899</v>
      </c>
      <c r="Y240" s="41">
        <f t="shared" si="23"/>
        <v>106.61</v>
      </c>
      <c r="Z240" s="27"/>
      <c r="AA240" s="38"/>
    </row>
    <row r="241" spans="1:27">
      <c r="A241" s="2" t="s">
        <v>470</v>
      </c>
      <c r="B241" s="2" t="s">
        <v>51</v>
      </c>
      <c r="C241" s="2">
        <v>15</v>
      </c>
      <c r="D241" s="2" t="s">
        <v>221</v>
      </c>
      <c r="E241" s="2" t="s">
        <v>57</v>
      </c>
      <c r="F241" s="2" t="s">
        <v>40</v>
      </c>
      <c r="G241" s="29">
        <v>17.001704804175802</v>
      </c>
      <c r="H241" s="29">
        <v>25.1495264161316</v>
      </c>
      <c r="I241" s="29">
        <f t="shared" si="18"/>
        <v>22.236327828023498</v>
      </c>
      <c r="J241" s="8">
        <v>2.0689395135466002</v>
      </c>
      <c r="K241" s="32">
        <v>1</v>
      </c>
      <c r="L241" s="43">
        <v>1.02840761105634</v>
      </c>
      <c r="M241" s="43">
        <v>0.90517317945501996</v>
      </c>
      <c r="N241" s="8">
        <v>81.181116146587968</v>
      </c>
      <c r="O241" s="9">
        <f t="shared" si="22"/>
        <v>81.180000000000007</v>
      </c>
      <c r="P241" s="6">
        <f t="shared" si="19"/>
        <v>81.513958722788985</v>
      </c>
      <c r="Q241" s="6">
        <f t="shared" si="20"/>
        <v>82.777425082992224</v>
      </c>
      <c r="R241" s="13">
        <f>Q241*Index!$D$22</f>
        <v>108.08943288431108</v>
      </c>
      <c r="T241" s="8">
        <v>3.4725655714191688</v>
      </c>
      <c r="U241" s="6">
        <f t="shared" si="21"/>
        <v>3.5263903377761663</v>
      </c>
      <c r="V241" s="6">
        <f>U241*Index!$H$27</f>
        <v>3.8924751122127792</v>
      </c>
      <c r="X241" s="8">
        <v>111.981907996524</v>
      </c>
      <c r="Y241" s="41">
        <f t="shared" si="23"/>
        <v>111.98</v>
      </c>
      <c r="Z241" s="27"/>
      <c r="AA241" s="38"/>
    </row>
    <row r="242" spans="1:27">
      <c r="A242" s="2" t="s">
        <v>471</v>
      </c>
      <c r="B242" s="2" t="s">
        <v>51</v>
      </c>
      <c r="C242" s="2">
        <v>15</v>
      </c>
      <c r="D242" s="2" t="s">
        <v>60</v>
      </c>
      <c r="E242" s="2" t="s">
        <v>58</v>
      </c>
      <c r="F242" s="2" t="s">
        <v>40</v>
      </c>
      <c r="G242" s="29">
        <v>17.001704804175802</v>
      </c>
      <c r="H242" s="29">
        <v>8.5911441489578309</v>
      </c>
      <c r="I242" s="29">
        <f t="shared" si="18"/>
        <v>8.6104688717996858</v>
      </c>
      <c r="J242" s="8">
        <v>1.7494369873979101</v>
      </c>
      <c r="K242" s="32">
        <v>0</v>
      </c>
      <c r="L242" s="43">
        <v>1.00157073775528</v>
      </c>
      <c r="M242" s="43">
        <v>0.99918562432452496</v>
      </c>
      <c r="N242" s="8">
        <v>44.806883956410751</v>
      </c>
      <c r="O242" s="9">
        <f t="shared" si="22"/>
        <v>44.81</v>
      </c>
      <c r="P242" s="6">
        <f t="shared" si="19"/>
        <v>44.990592180632035</v>
      </c>
      <c r="Q242" s="6">
        <f t="shared" si="20"/>
        <v>45.687946359431834</v>
      </c>
      <c r="R242" s="13">
        <f>Q242*Index!$D$22</f>
        <v>59.658586947934332</v>
      </c>
      <c r="T242" s="8">
        <v>2.6674467834448707</v>
      </c>
      <c r="U242" s="6">
        <f t="shared" si="21"/>
        <v>2.7087922085882665</v>
      </c>
      <c r="V242" s="6">
        <f>U242*Index!$H$27</f>
        <v>2.9899997578642918</v>
      </c>
      <c r="X242" s="8">
        <v>62.6485867057986</v>
      </c>
      <c r="Y242" s="41">
        <f t="shared" si="23"/>
        <v>62.65</v>
      </c>
      <c r="Z242" s="27"/>
      <c r="AA242" s="38"/>
    </row>
    <row r="243" spans="1:27">
      <c r="A243" s="2" t="s">
        <v>472</v>
      </c>
      <c r="B243" s="2" t="s">
        <v>51</v>
      </c>
      <c r="C243" s="2">
        <v>15</v>
      </c>
      <c r="D243" s="2" t="s">
        <v>61</v>
      </c>
      <c r="E243" s="2" t="s">
        <v>58</v>
      </c>
      <c r="F243" s="2" t="s">
        <v>40</v>
      </c>
      <c r="G243" s="29">
        <v>17.001704804175802</v>
      </c>
      <c r="H243" s="29">
        <v>11.6490419648675</v>
      </c>
      <c r="I243" s="29">
        <f t="shared" si="18"/>
        <v>12.02663676901442</v>
      </c>
      <c r="J243" s="8">
        <v>2.0582167818163102</v>
      </c>
      <c r="K243" s="32">
        <v>0</v>
      </c>
      <c r="L243" s="43">
        <v>1.01885808752023</v>
      </c>
      <c r="M243" s="43">
        <v>0.99442625347554203</v>
      </c>
      <c r="N243" s="8">
        <v>59.746619774235981</v>
      </c>
      <c r="O243" s="9">
        <f t="shared" si="22"/>
        <v>59.75</v>
      </c>
      <c r="P243" s="6">
        <f t="shared" si="19"/>
        <v>59.991580915310351</v>
      </c>
      <c r="Q243" s="6">
        <f t="shared" si="20"/>
        <v>60.921450419497667</v>
      </c>
      <c r="R243" s="13">
        <f>Q243*Index!$D$22</f>
        <v>79.550252012926535</v>
      </c>
      <c r="T243" s="8">
        <v>2.7616852505902272</v>
      </c>
      <c r="U243" s="6">
        <f t="shared" si="21"/>
        <v>2.8044913719743758</v>
      </c>
      <c r="V243" s="6">
        <f>U243*Index!$H$27</f>
        <v>3.0956337280319071</v>
      </c>
      <c r="X243" s="8">
        <v>82.645885740958505</v>
      </c>
      <c r="Y243" s="41">
        <f t="shared" si="23"/>
        <v>82.65</v>
      </c>
      <c r="Z243" s="27"/>
      <c r="AA243" s="38"/>
    </row>
    <row r="244" spans="1:27">
      <c r="A244" s="2" t="s">
        <v>473</v>
      </c>
      <c r="B244" s="2" t="s">
        <v>51</v>
      </c>
      <c r="C244" s="2">
        <v>15</v>
      </c>
      <c r="D244" s="2" t="s">
        <v>62</v>
      </c>
      <c r="E244" s="2" t="s">
        <v>58</v>
      </c>
      <c r="F244" s="2" t="s">
        <v>40</v>
      </c>
      <c r="G244" s="29">
        <v>17.001704804175802</v>
      </c>
      <c r="H244" s="29">
        <v>14.071585511225001</v>
      </c>
      <c r="I244" s="29">
        <f t="shared" si="18"/>
        <v>13.697126975904443</v>
      </c>
      <c r="J244" s="8">
        <v>2.0631010851345701</v>
      </c>
      <c r="K244" s="32">
        <v>0</v>
      </c>
      <c r="L244" s="43">
        <v>1.02998085356908</v>
      </c>
      <c r="M244" s="43">
        <v>0.95919179426685897</v>
      </c>
      <c r="N244" s="8">
        <v>63.334793157847315</v>
      </c>
      <c r="O244" s="9">
        <f t="shared" si="22"/>
        <v>63.33</v>
      </c>
      <c r="P244" s="6">
        <f t="shared" si="19"/>
        <v>63.594465809794485</v>
      </c>
      <c r="Q244" s="6">
        <f t="shared" si="20"/>
        <v>64.580180029846304</v>
      </c>
      <c r="R244" s="13">
        <f>Q244*Index!$D$22</f>
        <v>84.327762406166286</v>
      </c>
      <c r="T244" s="8">
        <v>2.7381336530204226</v>
      </c>
      <c r="U244" s="6">
        <f t="shared" si="21"/>
        <v>2.7805747246422392</v>
      </c>
      <c r="V244" s="6">
        <f>U244*Index!$H$27</f>
        <v>3.0692342244061628</v>
      </c>
      <c r="X244" s="8">
        <v>87.396996630572502</v>
      </c>
      <c r="Y244" s="41">
        <f t="shared" si="23"/>
        <v>87.4</v>
      </c>
      <c r="Z244" s="27"/>
      <c r="AA244" s="38"/>
    </row>
    <row r="245" spans="1:27">
      <c r="A245" s="2" t="s">
        <v>474</v>
      </c>
      <c r="B245" s="2" t="s">
        <v>51</v>
      </c>
      <c r="C245" s="2">
        <v>15</v>
      </c>
      <c r="D245" s="2" t="s">
        <v>63</v>
      </c>
      <c r="E245" s="2" t="s">
        <v>58</v>
      </c>
      <c r="F245" s="2" t="s">
        <v>40</v>
      </c>
      <c r="G245" s="29">
        <v>17.001704804175802</v>
      </c>
      <c r="H245" s="29">
        <v>17.009499336140699</v>
      </c>
      <c r="I245" s="29">
        <f t="shared" si="18"/>
        <v>18.442728729577858</v>
      </c>
      <c r="J245" s="8">
        <v>1.99653817117065</v>
      </c>
      <c r="K245" s="32">
        <v>0</v>
      </c>
      <c r="L245" s="43">
        <v>1.05103692563536</v>
      </c>
      <c r="M245" s="43">
        <v>0.99153502008757699</v>
      </c>
      <c r="N245" s="8">
        <v>70.766164505659816</v>
      </c>
      <c r="O245" s="9">
        <f t="shared" si="22"/>
        <v>70.77</v>
      </c>
      <c r="P245" s="6">
        <f t="shared" si="19"/>
        <v>71.056305780133016</v>
      </c>
      <c r="Q245" s="6">
        <f t="shared" si="20"/>
        <v>72.157678519725081</v>
      </c>
      <c r="R245" s="13">
        <f>Q245*Index!$D$22</f>
        <v>94.22233829604869</v>
      </c>
      <c r="T245" s="8">
        <v>2.6675774507674266</v>
      </c>
      <c r="U245" s="6">
        <f t="shared" si="21"/>
        <v>2.7089249012543219</v>
      </c>
      <c r="V245" s="6">
        <f>U245*Index!$H$27</f>
        <v>2.9901462257395752</v>
      </c>
      <c r="X245" s="8">
        <v>97.212484521788298</v>
      </c>
      <c r="Y245" s="41">
        <f t="shared" si="23"/>
        <v>97.21</v>
      </c>
      <c r="Z245" s="27"/>
      <c r="AA245" s="38"/>
    </row>
    <row r="246" spans="1:27">
      <c r="A246" s="2" t="s">
        <v>475</v>
      </c>
      <c r="B246" s="2" t="s">
        <v>51</v>
      </c>
      <c r="C246" s="2">
        <v>15</v>
      </c>
      <c r="D246" s="2" t="s">
        <v>1457</v>
      </c>
      <c r="E246" s="2" t="s">
        <v>58</v>
      </c>
      <c r="F246" s="2" t="s">
        <v>40</v>
      </c>
      <c r="G246" s="29">
        <v>17.001704804175802</v>
      </c>
      <c r="H246" s="29">
        <v>19.333874797300801</v>
      </c>
      <c r="I246" s="29">
        <f t="shared" si="18"/>
        <v>17.244479292458806</v>
      </c>
      <c r="J246" s="8">
        <v>2.0030335530457699</v>
      </c>
      <c r="K246" s="32">
        <v>0</v>
      </c>
      <c r="L246" s="43">
        <v>1.020786838949</v>
      </c>
      <c r="M246" s="43">
        <v>0.923304671243102</v>
      </c>
      <c r="N246" s="8">
        <v>68.596255809341613</v>
      </c>
      <c r="O246" s="9">
        <f t="shared" si="22"/>
        <v>68.599999999999994</v>
      </c>
      <c r="P246" s="6">
        <f t="shared" si="19"/>
        <v>68.877500458159915</v>
      </c>
      <c r="Q246" s="6">
        <f t="shared" si="20"/>
        <v>69.945101715261401</v>
      </c>
      <c r="R246" s="13">
        <f>Q246*Index!$D$22</f>
        <v>91.333191022287949</v>
      </c>
      <c r="T246" s="8">
        <v>2.7470449506120049</v>
      </c>
      <c r="U246" s="6">
        <f t="shared" si="21"/>
        <v>2.7896241473464913</v>
      </c>
      <c r="V246" s="6">
        <f>U246*Index!$H$27</f>
        <v>3.0792230938398308</v>
      </c>
      <c r="X246" s="8">
        <v>94.412414116127806</v>
      </c>
      <c r="Y246" s="41">
        <f t="shared" si="23"/>
        <v>94.41</v>
      </c>
      <c r="Z246" s="27"/>
      <c r="AA246" s="38"/>
    </row>
    <row r="247" spans="1:27">
      <c r="A247" s="2" t="s">
        <v>476</v>
      </c>
      <c r="B247" s="2" t="s">
        <v>51</v>
      </c>
      <c r="C247" s="2">
        <v>15</v>
      </c>
      <c r="D247" s="2" t="s">
        <v>1458</v>
      </c>
      <c r="E247" s="2" t="s">
        <v>58</v>
      </c>
      <c r="F247" s="2" t="s">
        <v>215</v>
      </c>
      <c r="G247" s="29">
        <v>17.001704804175802</v>
      </c>
      <c r="H247" s="29">
        <v>30.9105922264254</v>
      </c>
      <c r="I247" s="29">
        <f t="shared" si="18"/>
        <v>29.170872565180382</v>
      </c>
      <c r="J247" s="8">
        <v>2.10533225139661</v>
      </c>
      <c r="K247" s="32">
        <v>0</v>
      </c>
      <c r="L247" s="43">
        <v>1.0045346564064199</v>
      </c>
      <c r="M247" s="43">
        <v>0.95933922207814604</v>
      </c>
      <c r="N247" s="8">
        <v>97.208616265810832</v>
      </c>
      <c r="O247" s="9">
        <f t="shared" si="22"/>
        <v>97.21</v>
      </c>
      <c r="P247" s="6">
        <f t="shared" si="19"/>
        <v>97.607171592500663</v>
      </c>
      <c r="Q247" s="6">
        <f t="shared" si="20"/>
        <v>99.12008275218443</v>
      </c>
      <c r="R247" s="13">
        <f>Q247*Index!$D$22</f>
        <v>129.42941292735264</v>
      </c>
      <c r="T247" s="8">
        <v>6.05579078620889</v>
      </c>
      <c r="U247" s="6">
        <f t="shared" si="21"/>
        <v>6.1496555433951281</v>
      </c>
      <c r="V247" s="6">
        <f>U247*Index!$H$27</f>
        <v>6.7880690617030304</v>
      </c>
      <c r="X247" s="8">
        <v>136.21748198905601</v>
      </c>
      <c r="Y247" s="41">
        <f t="shared" si="23"/>
        <v>136.22</v>
      </c>
      <c r="Z247" s="27"/>
      <c r="AA247" s="38"/>
    </row>
    <row r="248" spans="1:27">
      <c r="A248" s="2" t="s">
        <v>477</v>
      </c>
      <c r="B248" s="2" t="s">
        <v>51</v>
      </c>
      <c r="C248" s="2">
        <v>15</v>
      </c>
      <c r="D248" s="2" t="s">
        <v>1452</v>
      </c>
      <c r="E248" s="2" t="s">
        <v>58</v>
      </c>
      <c r="F248" s="2" t="s">
        <v>215</v>
      </c>
      <c r="G248" s="29">
        <v>17.001704804175802</v>
      </c>
      <c r="H248" s="29">
        <v>24.571317337666599</v>
      </c>
      <c r="I248" s="29">
        <f t="shared" si="18"/>
        <v>21.147429056577117</v>
      </c>
      <c r="J248" s="8">
        <v>2.25090014307359</v>
      </c>
      <c r="K248" s="32">
        <v>0</v>
      </c>
      <c r="L248" s="43">
        <v>0.96891802186724296</v>
      </c>
      <c r="M248" s="43">
        <v>0.94707866154692</v>
      </c>
      <c r="N248" s="8">
        <v>85.869890865302338</v>
      </c>
      <c r="O248" s="9">
        <f t="shared" si="22"/>
        <v>85.87</v>
      </c>
      <c r="P248" s="6">
        <f t="shared" si="19"/>
        <v>86.221957417850078</v>
      </c>
      <c r="Q248" s="6">
        <f t="shared" si="20"/>
        <v>87.558397757826754</v>
      </c>
      <c r="R248" s="13">
        <f>Q248*Index!$D$22</f>
        <v>114.33235025628947</v>
      </c>
      <c r="T248" s="8">
        <v>3.5190808733053376</v>
      </c>
      <c r="U248" s="6">
        <f t="shared" si="21"/>
        <v>3.5736266268415706</v>
      </c>
      <c r="V248" s="6">
        <f>U248*Index!$H$27</f>
        <v>3.9446151369884612</v>
      </c>
      <c r="X248" s="8">
        <v>116.242534052366</v>
      </c>
      <c r="Y248" s="41">
        <f t="shared" si="23"/>
        <v>116.24</v>
      </c>
      <c r="Z248" s="27"/>
      <c r="AA248" s="38"/>
    </row>
    <row r="249" spans="1:27">
      <c r="A249" s="2" t="s">
        <v>478</v>
      </c>
      <c r="B249" s="2" t="s">
        <v>51</v>
      </c>
      <c r="C249" s="2">
        <v>15</v>
      </c>
      <c r="D249" s="2" t="s">
        <v>221</v>
      </c>
      <c r="E249" s="2" t="s">
        <v>58</v>
      </c>
      <c r="F249" s="2" t="s">
        <v>40</v>
      </c>
      <c r="G249" s="29">
        <v>17.001704804175802</v>
      </c>
      <c r="H249" s="29">
        <v>22.934504703867201</v>
      </c>
      <c r="I249" s="29">
        <f t="shared" si="18"/>
        <v>20.722381333279372</v>
      </c>
      <c r="J249" s="8">
        <v>2.35163571334071</v>
      </c>
      <c r="K249" s="32">
        <v>1</v>
      </c>
      <c r="L249" s="43">
        <v>1.02840761105634</v>
      </c>
      <c r="M249" s="43">
        <v>0.91851574164846905</v>
      </c>
      <c r="N249" s="8">
        <v>88.713308213980852</v>
      </c>
      <c r="O249" s="9">
        <f t="shared" si="22"/>
        <v>88.71</v>
      </c>
      <c r="P249" s="6">
        <f t="shared" si="19"/>
        <v>89.077032777658175</v>
      </c>
      <c r="Q249" s="6">
        <f t="shared" si="20"/>
        <v>90.457726785711884</v>
      </c>
      <c r="R249" s="13">
        <f>Q249*Index!$D$22</f>
        <v>118.11824755926699</v>
      </c>
      <c r="T249" s="8">
        <v>3.4666825669374823</v>
      </c>
      <c r="U249" s="6">
        <f t="shared" si="21"/>
        <v>3.5204161467250135</v>
      </c>
      <c r="V249" s="6">
        <f>U249*Index!$H$27</f>
        <v>3.8858807231194605</v>
      </c>
      <c r="X249" s="8">
        <v>122.004128282387</v>
      </c>
      <c r="Y249" s="41">
        <f t="shared" si="23"/>
        <v>122</v>
      </c>
      <c r="Z249" s="27"/>
      <c r="AA249" s="38"/>
    </row>
    <row r="250" spans="1:27">
      <c r="A250" s="2" t="s">
        <v>479</v>
      </c>
      <c r="B250" s="2" t="s">
        <v>51</v>
      </c>
      <c r="C250" s="2">
        <v>15</v>
      </c>
      <c r="D250" s="2" t="s">
        <v>60</v>
      </c>
      <c r="E250" s="2" t="s">
        <v>59</v>
      </c>
      <c r="F250" s="2" t="s">
        <v>40</v>
      </c>
      <c r="G250" s="29">
        <v>17.001704804175802</v>
      </c>
      <c r="H250" s="29">
        <v>8.5492365441802498</v>
      </c>
      <c r="I250" s="29">
        <f t="shared" si="18"/>
        <v>8.5157188077662802</v>
      </c>
      <c r="J250" s="8">
        <v>1.2616330549788599</v>
      </c>
      <c r="K250" s="32">
        <v>1</v>
      </c>
      <c r="L250" s="43">
        <v>1.00157073775528</v>
      </c>
      <c r="M250" s="43">
        <v>0.99712198240345595</v>
      </c>
      <c r="N250" s="8">
        <v>32.193625106724213</v>
      </c>
      <c r="O250" s="9">
        <f t="shared" si="22"/>
        <v>32.19</v>
      </c>
      <c r="P250" s="6">
        <f t="shared" si="19"/>
        <v>32.325618969661782</v>
      </c>
      <c r="Q250" s="6">
        <f t="shared" si="20"/>
        <v>32.82666606369154</v>
      </c>
      <c r="R250" s="13">
        <f>Q250*Index!$D$22</f>
        <v>42.86453359414908</v>
      </c>
      <c r="T250" s="8">
        <v>2.6602404576955974</v>
      </c>
      <c r="U250" s="6">
        <f t="shared" si="21"/>
        <v>2.7014741847898791</v>
      </c>
      <c r="V250" s="6">
        <f>U250*Index!$H$27</f>
        <v>2.9819220288617312</v>
      </c>
      <c r="X250" s="8">
        <v>45.846455623010797</v>
      </c>
      <c r="Y250" s="41">
        <f t="shared" si="23"/>
        <v>45.85</v>
      </c>
      <c r="Z250" s="27"/>
      <c r="AA250" s="38"/>
    </row>
    <row r="251" spans="1:27">
      <c r="A251" s="2" t="s">
        <v>480</v>
      </c>
      <c r="B251" s="2" t="s">
        <v>51</v>
      </c>
      <c r="C251" s="2">
        <v>15</v>
      </c>
      <c r="D251" s="2" t="s">
        <v>61</v>
      </c>
      <c r="E251" s="2" t="s">
        <v>59</v>
      </c>
      <c r="F251" s="2" t="s">
        <v>40</v>
      </c>
      <c r="G251" s="29">
        <v>17.001704804175802</v>
      </c>
      <c r="H251" s="29">
        <v>12.1008716365592</v>
      </c>
      <c r="I251" s="29">
        <f t="shared" si="18"/>
        <v>12.233575341974969</v>
      </c>
      <c r="J251" s="8">
        <v>1.52096643815653</v>
      </c>
      <c r="K251" s="32">
        <v>0</v>
      </c>
      <c r="L251" s="43">
        <v>1.01885808752023</v>
      </c>
      <c r="M251" s="43">
        <v>0.98596642003134205</v>
      </c>
      <c r="N251" s="8">
        <v>44.465879912399039</v>
      </c>
      <c r="O251" s="9">
        <f t="shared" si="22"/>
        <v>44.47</v>
      </c>
      <c r="P251" s="6">
        <f t="shared" si="19"/>
        <v>44.648190020039877</v>
      </c>
      <c r="Q251" s="6">
        <f t="shared" si="20"/>
        <v>45.340236965350499</v>
      </c>
      <c r="R251" s="13">
        <f>Q251*Index!$D$22</f>
        <v>59.204553602766637</v>
      </c>
      <c r="T251" s="8">
        <v>3.0025137334311789</v>
      </c>
      <c r="U251" s="6">
        <f t="shared" si="21"/>
        <v>3.0490526962993623</v>
      </c>
      <c r="V251" s="6">
        <f>U251*Index!$H$27</f>
        <v>3.3655836703701487</v>
      </c>
      <c r="X251" s="8">
        <v>62.570137273136801</v>
      </c>
      <c r="Y251" s="41">
        <f t="shared" si="23"/>
        <v>62.57</v>
      </c>
      <c r="Z251" s="27"/>
      <c r="AA251" s="38"/>
    </row>
    <row r="252" spans="1:27">
      <c r="A252" s="2" t="s">
        <v>481</v>
      </c>
      <c r="B252" s="2" t="s">
        <v>51</v>
      </c>
      <c r="C252" s="2">
        <v>15</v>
      </c>
      <c r="D252" s="2" t="s">
        <v>62</v>
      </c>
      <c r="E252" s="2" t="s">
        <v>59</v>
      </c>
      <c r="F252" s="2" t="s">
        <v>40</v>
      </c>
      <c r="G252" s="29">
        <v>17.001704804175802</v>
      </c>
      <c r="H252" s="29">
        <v>15.219376032948199</v>
      </c>
      <c r="I252" s="29">
        <f t="shared" si="18"/>
        <v>14.878103595832201</v>
      </c>
      <c r="J252" s="8">
        <v>1.6002566273624701</v>
      </c>
      <c r="K252" s="32">
        <v>0</v>
      </c>
      <c r="L252" s="43">
        <v>1.02998085356908</v>
      </c>
      <c r="M252" s="43">
        <v>0.96060854706905396</v>
      </c>
      <c r="N252" s="8">
        <v>51.015874671158677</v>
      </c>
      <c r="O252" s="9">
        <f t="shared" si="22"/>
        <v>51.02</v>
      </c>
      <c r="P252" s="6">
        <f t="shared" si="19"/>
        <v>51.225039757310427</v>
      </c>
      <c r="Q252" s="6">
        <f t="shared" si="20"/>
        <v>52.019027873548744</v>
      </c>
      <c r="R252" s="13">
        <f>Q252*Index!$D$22</f>
        <v>67.925611559042295</v>
      </c>
      <c r="T252" s="8">
        <v>2.9131489622542741</v>
      </c>
      <c r="U252" s="6">
        <f t="shared" si="21"/>
        <v>2.9583027711692154</v>
      </c>
      <c r="V252" s="6">
        <f>U252*Index!$H$27</f>
        <v>3.265412733188239</v>
      </c>
      <c r="X252" s="8">
        <v>71.191024292230594</v>
      </c>
      <c r="Y252" s="41">
        <f t="shared" si="23"/>
        <v>71.19</v>
      </c>
      <c r="Z252" s="27"/>
      <c r="AA252" s="38"/>
    </row>
    <row r="253" spans="1:27">
      <c r="A253" s="2" t="s">
        <v>482</v>
      </c>
      <c r="B253" s="2" t="s">
        <v>51</v>
      </c>
      <c r="C253" s="2">
        <v>15</v>
      </c>
      <c r="D253" s="2" t="s">
        <v>63</v>
      </c>
      <c r="E253" s="2" t="s">
        <v>59</v>
      </c>
      <c r="F253" s="2" t="s">
        <v>40</v>
      </c>
      <c r="G253" s="29">
        <v>17.001704804175802</v>
      </c>
      <c r="H253" s="29">
        <v>18.8706448793112</v>
      </c>
      <c r="I253" s="29">
        <f t="shared" si="18"/>
        <v>20.580629378512491</v>
      </c>
      <c r="J253" s="8">
        <v>1.61351708750033</v>
      </c>
      <c r="K253" s="32">
        <v>0</v>
      </c>
      <c r="L253" s="43">
        <v>1.05103692563536</v>
      </c>
      <c r="M253" s="43">
        <v>0.99679523067203102</v>
      </c>
      <c r="N253" s="8">
        <v>60.639738391914982</v>
      </c>
      <c r="O253" s="9">
        <f t="shared" si="22"/>
        <v>60.64</v>
      </c>
      <c r="P253" s="6">
        <f t="shared" si="19"/>
        <v>60.888361319321831</v>
      </c>
      <c r="Q253" s="6">
        <f t="shared" si="20"/>
        <v>61.832130919771323</v>
      </c>
      <c r="R253" s="13">
        <f>Q253*Index!$D$22</f>
        <v>80.739403991436262</v>
      </c>
      <c r="T253" s="8">
        <v>2.8977832124781826</v>
      </c>
      <c r="U253" s="6">
        <f t="shared" si="21"/>
        <v>2.9426988522715947</v>
      </c>
      <c r="V253" s="6">
        <f>U253*Index!$H$27</f>
        <v>3.2481889263647781</v>
      </c>
      <c r="X253" s="8">
        <v>83.987592917801095</v>
      </c>
      <c r="Y253" s="41">
        <f t="shared" si="23"/>
        <v>83.99</v>
      </c>
      <c r="Z253" s="27"/>
      <c r="AA253" s="38"/>
    </row>
    <row r="254" spans="1:27">
      <c r="A254" s="2" t="s">
        <v>483</v>
      </c>
      <c r="B254" s="2" t="s">
        <v>51</v>
      </c>
      <c r="C254" s="2">
        <v>15</v>
      </c>
      <c r="D254" s="2" t="s">
        <v>1457</v>
      </c>
      <c r="E254" s="2" t="s">
        <v>59</v>
      </c>
      <c r="F254" s="2" t="s">
        <v>40</v>
      </c>
      <c r="G254" s="29">
        <v>17.001704804175802</v>
      </c>
      <c r="H254" s="29">
        <v>22.066168280406401</v>
      </c>
      <c r="I254" s="29">
        <f t="shared" si="18"/>
        <v>19.280405029639731</v>
      </c>
      <c r="J254" s="8">
        <v>1.6160496905900501</v>
      </c>
      <c r="K254" s="32">
        <v>0</v>
      </c>
      <c r="L254" s="43">
        <v>1.020786838949</v>
      </c>
      <c r="M254" s="43">
        <v>0.90978276121652601</v>
      </c>
      <c r="N254" s="8">
        <v>58.633692370891843</v>
      </c>
      <c r="O254" s="9">
        <f t="shared" si="22"/>
        <v>58.63</v>
      </c>
      <c r="P254" s="6">
        <f t="shared" si="19"/>
        <v>58.8740905096125</v>
      </c>
      <c r="Q254" s="6">
        <f t="shared" si="20"/>
        <v>59.786638912511499</v>
      </c>
      <c r="R254" s="13">
        <f>Q254*Index!$D$22</f>
        <v>78.068433363726641</v>
      </c>
      <c r="T254" s="8">
        <v>2.7050941847155485</v>
      </c>
      <c r="U254" s="6">
        <f t="shared" si="21"/>
        <v>2.7470231445786397</v>
      </c>
      <c r="V254" s="6">
        <f>U254*Index!$H$27</f>
        <v>3.0321995578311252</v>
      </c>
      <c r="X254" s="8">
        <v>81.100632921557803</v>
      </c>
      <c r="Y254" s="41">
        <f t="shared" si="23"/>
        <v>81.099999999999994</v>
      </c>
      <c r="Z254" s="27"/>
      <c r="AA254" s="38"/>
    </row>
    <row r="255" spans="1:27">
      <c r="A255" s="2" t="s">
        <v>484</v>
      </c>
      <c r="B255" s="2" t="s">
        <v>51</v>
      </c>
      <c r="C255" s="2">
        <v>15</v>
      </c>
      <c r="D255" s="2" t="s">
        <v>1458</v>
      </c>
      <c r="E255" s="2" t="s">
        <v>59</v>
      </c>
      <c r="F255" s="2" t="s">
        <v>215</v>
      </c>
      <c r="G255" s="29">
        <v>17.001704804175802</v>
      </c>
      <c r="H255" s="29">
        <v>32.091415210681298</v>
      </c>
      <c r="I255" s="29">
        <f t="shared" ref="I255:I317" si="24">(G255+H255)*L255*M255-G255</f>
        <v>31.563063968253992</v>
      </c>
      <c r="J255" s="8">
        <v>1.5529603850646401</v>
      </c>
      <c r="K255" s="32">
        <v>0</v>
      </c>
      <c r="L255" s="43">
        <v>1.0045346564064199</v>
      </c>
      <c r="M255" s="43">
        <v>0.98477217077505996</v>
      </c>
      <c r="N255" s="8">
        <v>75.419162013407544</v>
      </c>
      <c r="O255" s="9">
        <f t="shared" si="22"/>
        <v>75.42</v>
      </c>
      <c r="P255" s="6">
        <f t="shared" ref="P255:P317" si="25">N255*(1.0041)</f>
        <v>75.72838057766252</v>
      </c>
      <c r="Q255" s="6">
        <f t="shared" ref="Q255:Q317" si="26">P255*(1.0155)</f>
        <v>76.902170476616291</v>
      </c>
      <c r="R255" s="13">
        <f>Q255*Index!$D$22</f>
        <v>100.41761973214537</v>
      </c>
      <c r="T255" s="8">
        <v>4.2257696011809873</v>
      </c>
      <c r="U255" s="6">
        <f t="shared" ref="U255:U317" si="27">T255*(1.0155)</f>
        <v>4.2912690299992926</v>
      </c>
      <c r="V255" s="6">
        <f>U255*Index!$H$27</f>
        <v>4.7367580724530578</v>
      </c>
      <c r="X255" s="8">
        <v>105.154377804598</v>
      </c>
      <c r="Y255" s="41">
        <f t="shared" si="23"/>
        <v>105.15</v>
      </c>
      <c r="Z255" s="27"/>
      <c r="AA255" s="38"/>
    </row>
    <row r="256" spans="1:27">
      <c r="A256" s="2" t="s">
        <v>485</v>
      </c>
      <c r="B256" s="2" t="s">
        <v>51</v>
      </c>
      <c r="C256" s="2">
        <v>15</v>
      </c>
      <c r="D256" s="2" t="s">
        <v>1452</v>
      </c>
      <c r="E256" s="2" t="s">
        <v>59</v>
      </c>
      <c r="F256" s="2" t="s">
        <v>215</v>
      </c>
      <c r="G256" s="29">
        <v>17.001704804175802</v>
      </c>
      <c r="H256" s="29">
        <v>25.8675158939059</v>
      </c>
      <c r="I256" s="29">
        <f t="shared" si="24"/>
        <v>20.127650942804259</v>
      </c>
      <c r="J256" s="8">
        <v>1.6120415516771001</v>
      </c>
      <c r="K256" s="32">
        <v>0</v>
      </c>
      <c r="L256" s="43">
        <v>0.96891802186724296</v>
      </c>
      <c r="M256" s="43">
        <v>0.893891465876127</v>
      </c>
      <c r="N256" s="8">
        <v>59.854064251132719</v>
      </c>
      <c r="O256" s="9">
        <f t="shared" si="22"/>
        <v>59.85</v>
      </c>
      <c r="P256" s="6">
        <f t="shared" si="25"/>
        <v>60.099465914562366</v>
      </c>
      <c r="Q256" s="6">
        <f t="shared" si="26"/>
        <v>61.031007636238087</v>
      </c>
      <c r="R256" s="13">
        <f>Q256*Index!$D$22</f>
        <v>79.693310067873071</v>
      </c>
      <c r="T256" s="8">
        <v>3.3460726316026332</v>
      </c>
      <c r="U256" s="6">
        <f t="shared" si="27"/>
        <v>3.3979367573924741</v>
      </c>
      <c r="V256" s="6">
        <f>U256*Index!$H$27</f>
        <v>3.7506863943383255</v>
      </c>
      <c r="X256" s="8">
        <v>82.008712076539396</v>
      </c>
      <c r="Y256" s="41">
        <f t="shared" si="23"/>
        <v>82.01</v>
      </c>
      <c r="Z256" s="27"/>
      <c r="AA256" s="38"/>
    </row>
    <row r="257" spans="1:27">
      <c r="A257" s="2" t="s">
        <v>486</v>
      </c>
      <c r="B257" s="2" t="s">
        <v>51</v>
      </c>
      <c r="C257" s="2">
        <v>15</v>
      </c>
      <c r="D257" s="2" t="s">
        <v>221</v>
      </c>
      <c r="E257" s="2" t="s">
        <v>59</v>
      </c>
      <c r="F257" s="2" t="s">
        <v>40</v>
      </c>
      <c r="G257" s="29">
        <v>17.001704804175802</v>
      </c>
      <c r="H257" s="29">
        <v>21.801995567176899</v>
      </c>
      <c r="I257" s="29">
        <f t="shared" si="24"/>
        <v>18.892400864924348</v>
      </c>
      <c r="J257" s="8">
        <v>1.89151321963775</v>
      </c>
      <c r="K257" s="32">
        <v>1</v>
      </c>
      <c r="L257" s="43">
        <v>1.02840761105634</v>
      </c>
      <c r="M257" s="43">
        <v>0.89946591893611405</v>
      </c>
      <c r="N257" s="8">
        <v>67.89417538017733</v>
      </c>
      <c r="O257" s="9">
        <f t="shared" si="22"/>
        <v>67.89</v>
      </c>
      <c r="P257" s="6">
        <f t="shared" si="25"/>
        <v>68.172541499236061</v>
      </c>
      <c r="Q257" s="6">
        <f t="shared" si="26"/>
        <v>69.22921589247423</v>
      </c>
      <c r="R257" s="13">
        <f>Q257*Index!$D$22</f>
        <v>90.398398806688064</v>
      </c>
      <c r="T257" s="8">
        <v>3.1984641300670829</v>
      </c>
      <c r="U257" s="6">
        <f t="shared" si="27"/>
        <v>3.248040324083123</v>
      </c>
      <c r="V257" s="6">
        <f>U257*Index!$H$27</f>
        <v>3.5852287789927533</v>
      </c>
      <c r="X257" s="8">
        <v>93.983627585680793</v>
      </c>
      <c r="Y257" s="41">
        <f t="shared" si="23"/>
        <v>93.98</v>
      </c>
      <c r="Z257" s="27"/>
      <c r="AA257" s="38"/>
    </row>
    <row r="258" spans="1:27">
      <c r="A258" s="2" t="s">
        <v>487</v>
      </c>
      <c r="B258" s="2" t="s">
        <v>0</v>
      </c>
      <c r="C258" s="2">
        <v>30</v>
      </c>
      <c r="D258" s="2" t="s">
        <v>60</v>
      </c>
      <c r="E258" s="2" t="s">
        <v>52</v>
      </c>
      <c r="F258" s="2" t="s">
        <v>40</v>
      </c>
      <c r="G258" s="29">
        <v>31.522159720798399</v>
      </c>
      <c r="H258" s="29">
        <v>23.9415681440707</v>
      </c>
      <c r="I258" s="29">
        <f t="shared" si="24"/>
        <v>24.028687115476629</v>
      </c>
      <c r="J258" s="8">
        <v>1.25977154700212</v>
      </c>
      <c r="K258" s="32">
        <v>1</v>
      </c>
      <c r="L258" s="43">
        <v>1.00157073775528</v>
      </c>
      <c r="M258" s="43">
        <v>1</v>
      </c>
      <c r="N258" s="8">
        <v>69.981376256212201</v>
      </c>
      <c r="O258" s="9">
        <f t="shared" ref="O258:O321" si="28">ROUND(J258*SUM(G258:H258)*L258*$M258,2)</f>
        <v>69.98</v>
      </c>
      <c r="P258" s="6">
        <f t="shared" si="25"/>
        <v>70.268299898862665</v>
      </c>
      <c r="Q258" s="6">
        <f t="shared" si="26"/>
        <v>71.357458547295039</v>
      </c>
      <c r="R258" s="13">
        <f>Q258*Index!$D$22</f>
        <v>93.177423901623598</v>
      </c>
      <c r="T258" s="8">
        <v>5.9181720746206201</v>
      </c>
      <c r="U258" s="6">
        <f t="shared" si="27"/>
        <v>6.0099037417772401</v>
      </c>
      <c r="V258" s="6">
        <f>U258*Index!$H$27</f>
        <v>6.6338092215891376</v>
      </c>
      <c r="X258" s="8">
        <v>99.811233123212801</v>
      </c>
      <c r="Y258" s="41">
        <f t="shared" ref="Y258:Y321" si="29">ROUND((R258+V258) * IF(D258 = "Forensische en beveiligde zorg - niet klinische of ambulante zorg", 0.982799429, 1),2)</f>
        <v>99.81</v>
      </c>
      <c r="Z258" s="27"/>
      <c r="AA258" s="37"/>
    </row>
    <row r="259" spans="1:27">
      <c r="A259" s="2" t="s">
        <v>488</v>
      </c>
      <c r="B259" s="2" t="s">
        <v>0</v>
      </c>
      <c r="C259" s="2">
        <v>30</v>
      </c>
      <c r="D259" s="2" t="s">
        <v>61</v>
      </c>
      <c r="E259" s="2" t="s">
        <v>52</v>
      </c>
      <c r="F259" s="2" t="s">
        <v>40</v>
      </c>
      <c r="G259" s="29">
        <v>31.522159720798399</v>
      </c>
      <c r="H259" s="29">
        <v>35.626273422658301</v>
      </c>
      <c r="I259" s="29">
        <f t="shared" si="24"/>
        <v>36.892564451723914</v>
      </c>
      <c r="J259" s="8">
        <v>1.54187655765271</v>
      </c>
      <c r="K259" s="32">
        <v>0</v>
      </c>
      <c r="L259" s="43">
        <v>1.01885808752023</v>
      </c>
      <c r="M259" s="43">
        <v>1</v>
      </c>
      <c r="N259" s="8">
        <v>105.487059399888</v>
      </c>
      <c r="O259" s="9">
        <f t="shared" si="28"/>
        <v>105.49</v>
      </c>
      <c r="P259" s="6">
        <f t="shared" si="25"/>
        <v>105.91955634342753</v>
      </c>
      <c r="Q259" s="6">
        <f t="shared" si="26"/>
        <v>107.56130946675066</v>
      </c>
      <c r="R259" s="13">
        <f>Q259*Index!$D$22</f>
        <v>140.45183126798821</v>
      </c>
      <c r="T259" s="8">
        <v>6.5391038120895004</v>
      </c>
      <c r="U259" s="6">
        <f t="shared" si="27"/>
        <v>6.6404599211768884</v>
      </c>
      <c r="V259" s="6">
        <f>U259*Index!$H$27</f>
        <v>7.3298252606737195</v>
      </c>
      <c r="X259" s="8">
        <v>147.78165652866201</v>
      </c>
      <c r="Y259" s="41">
        <f t="shared" si="29"/>
        <v>147.78</v>
      </c>
      <c r="Z259" s="27"/>
      <c r="AA259" s="37"/>
    </row>
    <row r="260" spans="1:27">
      <c r="A260" s="2" t="s">
        <v>489</v>
      </c>
      <c r="B260" s="2" t="s">
        <v>0</v>
      </c>
      <c r="C260" s="2">
        <v>30</v>
      </c>
      <c r="D260" s="2" t="s">
        <v>62</v>
      </c>
      <c r="E260" s="2" t="s">
        <v>52</v>
      </c>
      <c r="F260" s="2" t="s">
        <v>40</v>
      </c>
      <c r="G260" s="29">
        <v>31.522159720798399</v>
      </c>
      <c r="H260" s="29">
        <v>47.1789881139633</v>
      </c>
      <c r="I260" s="29">
        <f t="shared" si="24"/>
        <v>49.538515702915802</v>
      </c>
      <c r="J260" s="8">
        <v>1.6417730297103501</v>
      </c>
      <c r="K260" s="32">
        <v>0</v>
      </c>
      <c r="L260" s="43">
        <v>1.02998085356908</v>
      </c>
      <c r="M260" s="43">
        <v>1</v>
      </c>
      <c r="N260" s="8">
        <v>133.08323068075799</v>
      </c>
      <c r="O260" s="9">
        <f t="shared" si="28"/>
        <v>133.08000000000001</v>
      </c>
      <c r="P260" s="6">
        <f t="shared" si="25"/>
        <v>133.6288719265491</v>
      </c>
      <c r="Q260" s="6">
        <f t="shared" si="26"/>
        <v>135.70011944141061</v>
      </c>
      <c r="R260" s="13">
        <f>Q260*Index!$D$22</f>
        <v>177.19503763314137</v>
      </c>
      <c r="T260" s="8">
        <v>7.5674936044733796</v>
      </c>
      <c r="U260" s="6">
        <f t="shared" si="27"/>
        <v>7.6847897553427176</v>
      </c>
      <c r="V260" s="6">
        <f>U260*Index!$H$27</f>
        <v>8.4825699936902303</v>
      </c>
      <c r="X260" s="8">
        <v>185.67760762683201</v>
      </c>
      <c r="Y260" s="41">
        <f t="shared" si="29"/>
        <v>185.68</v>
      </c>
      <c r="Z260" s="27"/>
      <c r="AA260" s="37"/>
    </row>
    <row r="261" spans="1:27">
      <c r="A261" s="2" t="s">
        <v>490</v>
      </c>
      <c r="B261" s="2" t="s">
        <v>0</v>
      </c>
      <c r="C261" s="2">
        <v>30</v>
      </c>
      <c r="D261" s="2" t="s">
        <v>63</v>
      </c>
      <c r="E261" s="2" t="s">
        <v>52</v>
      </c>
      <c r="F261" s="2" t="s">
        <v>40</v>
      </c>
      <c r="G261" s="29">
        <v>31.522159720798399</v>
      </c>
      <c r="H261" s="29">
        <v>60.585095439888299</v>
      </c>
      <c r="I261" s="29">
        <f t="shared" si="24"/>
        <v>65.285966572001385</v>
      </c>
      <c r="J261" s="8">
        <v>1.7245396446896999</v>
      </c>
      <c r="K261" s="32">
        <v>0</v>
      </c>
      <c r="L261" s="43">
        <v>1.05103692563536</v>
      </c>
      <c r="M261" s="43">
        <v>1</v>
      </c>
      <c r="N261" s="8">
        <v>166.94945172006001</v>
      </c>
      <c r="O261" s="9">
        <f t="shared" si="28"/>
        <v>166.95</v>
      </c>
      <c r="P261" s="6">
        <f t="shared" si="25"/>
        <v>167.63394447211226</v>
      </c>
      <c r="Q261" s="6">
        <f t="shared" si="26"/>
        <v>170.23227061143001</v>
      </c>
      <c r="R261" s="13">
        <f>Q261*Index!$D$22</f>
        <v>222.28656630174214</v>
      </c>
      <c r="T261" s="8">
        <v>7.6682754938205298</v>
      </c>
      <c r="U261" s="6">
        <f t="shared" si="27"/>
        <v>7.7871337639747482</v>
      </c>
      <c r="V261" s="6">
        <f>U261*Index!$H$27</f>
        <v>8.5955386296965006</v>
      </c>
      <c r="X261" s="8">
        <v>230.88210493143899</v>
      </c>
      <c r="Y261" s="41">
        <f t="shared" si="29"/>
        <v>230.88</v>
      </c>
      <c r="Z261" s="27"/>
      <c r="AA261" s="37"/>
    </row>
    <row r="262" spans="1:27">
      <c r="A262" s="2" t="s">
        <v>491</v>
      </c>
      <c r="B262" s="2" t="s">
        <v>0</v>
      </c>
      <c r="C262" s="2">
        <v>30</v>
      </c>
      <c r="D262" s="2" t="s">
        <v>1457</v>
      </c>
      <c r="E262" s="2" t="s">
        <v>52</v>
      </c>
      <c r="F262" s="2" t="s">
        <v>40</v>
      </c>
      <c r="G262" s="29">
        <v>31.522159720798399</v>
      </c>
      <c r="H262" s="29">
        <v>73.863863227856797</v>
      </c>
      <c r="I262" s="29">
        <f t="shared" si="24"/>
        <v>76.054505514366113</v>
      </c>
      <c r="J262" s="8">
        <v>1.7258886596971199</v>
      </c>
      <c r="K262" s="32">
        <v>0</v>
      </c>
      <c r="L262" s="43">
        <v>1.020786838949</v>
      </c>
      <c r="M262" s="43">
        <v>1</v>
      </c>
      <c r="N262" s="8">
        <v>185.66534657740399</v>
      </c>
      <c r="O262" s="9">
        <f t="shared" si="28"/>
        <v>185.67</v>
      </c>
      <c r="P262" s="6">
        <f t="shared" si="25"/>
        <v>186.42657449837134</v>
      </c>
      <c r="Q262" s="6">
        <f t="shared" si="26"/>
        <v>189.31618640309611</v>
      </c>
      <c r="R262" s="13">
        <f>Q262*Index!$D$22</f>
        <v>247.20603719691695</v>
      </c>
      <c r="T262" s="8">
        <v>9.0467788657639296</v>
      </c>
      <c r="U262" s="6">
        <f t="shared" si="27"/>
        <v>9.1870039381832704</v>
      </c>
      <c r="V262" s="6">
        <f>U262*Index!$H$27</f>
        <v>10.140733373189333</v>
      </c>
      <c r="X262" s="8">
        <v>257.346770570106</v>
      </c>
      <c r="Y262" s="41">
        <f t="shared" si="29"/>
        <v>257.35000000000002</v>
      </c>
      <c r="Z262" s="27"/>
      <c r="AA262" s="37"/>
    </row>
    <row r="263" spans="1:27">
      <c r="A263" s="2" t="s">
        <v>492</v>
      </c>
      <c r="B263" s="2" t="s">
        <v>0</v>
      </c>
      <c r="C263" s="2">
        <v>30</v>
      </c>
      <c r="D263" s="2" t="s">
        <v>1458</v>
      </c>
      <c r="E263" s="2" t="s">
        <v>52</v>
      </c>
      <c r="F263" s="2" t="s">
        <v>215</v>
      </c>
      <c r="G263" s="29">
        <v>31.522159720798399</v>
      </c>
      <c r="H263" s="29">
        <v>94.415628902444297</v>
      </c>
      <c r="I263" s="29">
        <f t="shared" si="24"/>
        <v>94.986713502435038</v>
      </c>
      <c r="J263" s="8">
        <v>1.7247006684091799</v>
      </c>
      <c r="K263" s="32">
        <v>0</v>
      </c>
      <c r="L263" s="43">
        <v>1.0045346564064199</v>
      </c>
      <c r="M263" s="43">
        <v>1</v>
      </c>
      <c r="N263" s="8">
        <v>218.18993820780301</v>
      </c>
      <c r="O263" s="9">
        <f t="shared" si="28"/>
        <v>218.19</v>
      </c>
      <c r="P263" s="6">
        <f t="shared" si="25"/>
        <v>219.08451695445501</v>
      </c>
      <c r="Q263" s="6">
        <f t="shared" si="26"/>
        <v>222.48032696724908</v>
      </c>
      <c r="R263" s="13">
        <f>Q263*Index!$D$22</f>
        <v>290.51123957644103</v>
      </c>
      <c r="T263" s="8">
        <v>11.0153305999035</v>
      </c>
      <c r="U263" s="6">
        <f t="shared" si="27"/>
        <v>11.186068224202005</v>
      </c>
      <c r="V263" s="6">
        <f>U263*Index!$H$27</f>
        <v>12.347326301284873</v>
      </c>
      <c r="X263" s="8">
        <v>302.85856587772599</v>
      </c>
      <c r="Y263" s="41">
        <f t="shared" si="29"/>
        <v>302.86</v>
      </c>
      <c r="Z263" s="27"/>
      <c r="AA263" s="37"/>
    </row>
    <row r="264" spans="1:27">
      <c r="A264" s="2" t="s">
        <v>493</v>
      </c>
      <c r="B264" s="2" t="s">
        <v>0</v>
      </c>
      <c r="C264" s="2">
        <v>30</v>
      </c>
      <c r="D264" s="2" t="s">
        <v>1452</v>
      </c>
      <c r="E264" s="2" t="s">
        <v>52</v>
      </c>
      <c r="F264" s="2" t="s">
        <v>215</v>
      </c>
      <c r="G264" s="29">
        <v>31.522159720798399</v>
      </c>
      <c r="H264" s="29">
        <v>77.427270685876806</v>
      </c>
      <c r="I264" s="29">
        <f t="shared" si="24"/>
        <v>74.040906872400186</v>
      </c>
      <c r="J264" s="8">
        <v>1.7484723568051199</v>
      </c>
      <c r="K264" s="32">
        <v>0</v>
      </c>
      <c r="L264" s="43">
        <v>0.96891802186724296</v>
      </c>
      <c r="M264" s="43">
        <v>1</v>
      </c>
      <c r="N264" s="8">
        <v>184.574103837786</v>
      </c>
      <c r="O264" s="9">
        <f t="shared" si="28"/>
        <v>184.57</v>
      </c>
      <c r="P264" s="6">
        <f t="shared" si="25"/>
        <v>185.33085766352093</v>
      </c>
      <c r="Q264" s="6">
        <f t="shared" si="26"/>
        <v>188.20348595730553</v>
      </c>
      <c r="R264" s="13">
        <f>Q264*Index!$D$22</f>
        <v>245.75309081648726</v>
      </c>
      <c r="T264" s="8">
        <v>9.6089591830053394</v>
      </c>
      <c r="U264" s="6">
        <f t="shared" si="27"/>
        <v>9.7578980503419235</v>
      </c>
      <c r="V264" s="6">
        <f>U264*Index!$H$27</f>
        <v>10.770893653371967</v>
      </c>
      <c r="X264" s="8">
        <v>252.11162546178301</v>
      </c>
      <c r="Y264" s="41">
        <f t="shared" si="29"/>
        <v>252.11</v>
      </c>
      <c r="Z264" s="27"/>
      <c r="AA264" s="37"/>
    </row>
    <row r="265" spans="1:27">
      <c r="A265" s="2" t="s">
        <v>494</v>
      </c>
      <c r="B265" s="2" t="s">
        <v>0</v>
      </c>
      <c r="C265" s="2">
        <v>30</v>
      </c>
      <c r="D265" s="2" t="s">
        <v>221</v>
      </c>
      <c r="E265" s="2" t="s">
        <v>52</v>
      </c>
      <c r="F265" s="2" t="s">
        <v>40</v>
      </c>
      <c r="G265" s="29">
        <v>31.522159720798399</v>
      </c>
      <c r="H265" s="29">
        <v>58.162252122491203</v>
      </c>
      <c r="I265" s="29">
        <f t="shared" si="24"/>
        <v>60.709972011952004</v>
      </c>
      <c r="J265" s="8">
        <v>1.8896517116610101</v>
      </c>
      <c r="K265" s="32">
        <v>1</v>
      </c>
      <c r="L265" s="43">
        <v>1.02840761105634</v>
      </c>
      <c r="M265" s="43">
        <v>1</v>
      </c>
      <c r="N265" s="8">
        <v>174.28660559893601</v>
      </c>
      <c r="O265" s="9">
        <f t="shared" si="28"/>
        <v>174.29</v>
      </c>
      <c r="P265" s="6">
        <f t="shared" si="25"/>
        <v>175.00118068189164</v>
      </c>
      <c r="Q265" s="6">
        <f t="shared" si="26"/>
        <v>177.71369898246098</v>
      </c>
      <c r="R265" s="13">
        <f>Q265*Index!$D$22</f>
        <v>232.05569537260382</v>
      </c>
      <c r="T265" s="8">
        <v>8.4524367329827808</v>
      </c>
      <c r="U265" s="6">
        <f t="shared" si="27"/>
        <v>8.5834495023440152</v>
      </c>
      <c r="V265" s="6">
        <f>U265*Index!$H$27</f>
        <v>9.4745222067160633</v>
      </c>
      <c r="X265" s="8">
        <v>241.53021757932001</v>
      </c>
      <c r="Y265" s="41">
        <f t="shared" si="29"/>
        <v>241.53</v>
      </c>
      <c r="Z265" s="27"/>
      <c r="AA265" s="37"/>
    </row>
    <row r="266" spans="1:27">
      <c r="A266" s="2" t="s">
        <v>495</v>
      </c>
      <c r="B266" s="2" t="s">
        <v>0</v>
      </c>
      <c r="C266" s="2">
        <v>30</v>
      </c>
      <c r="D266" s="2" t="s">
        <v>60</v>
      </c>
      <c r="E266" s="2" t="s">
        <v>53</v>
      </c>
      <c r="F266" s="2" t="s">
        <v>40</v>
      </c>
      <c r="G266" s="29">
        <v>31.522159720798399</v>
      </c>
      <c r="H266" s="29">
        <v>23.052312025803801</v>
      </c>
      <c r="I266" s="29">
        <f t="shared" si="24"/>
        <v>23.138034209050652</v>
      </c>
      <c r="J266" s="8">
        <v>2.4849502902113501</v>
      </c>
      <c r="K266" s="32">
        <v>0</v>
      </c>
      <c r="L266" s="43">
        <v>1.00157073775528</v>
      </c>
      <c r="M266" s="43">
        <v>1</v>
      </c>
      <c r="N266" s="8">
        <v>135.82786476898701</v>
      </c>
      <c r="O266" s="9">
        <f t="shared" si="28"/>
        <v>135.83000000000001</v>
      </c>
      <c r="P266" s="6">
        <f t="shared" si="25"/>
        <v>136.38475901453987</v>
      </c>
      <c r="Q266" s="6">
        <f t="shared" si="26"/>
        <v>138.49872277926525</v>
      </c>
      <c r="R266" s="13">
        <f>Q266*Index!$D$22</f>
        <v>180.84940894698164</v>
      </c>
      <c r="T266" s="8">
        <v>6.6457888803909597</v>
      </c>
      <c r="U266" s="6">
        <f t="shared" si="27"/>
        <v>6.7487986080370197</v>
      </c>
      <c r="V266" s="6">
        <f>U266*Index!$H$27</f>
        <v>7.4494108997833175</v>
      </c>
      <c r="X266" s="8">
        <v>188.29881984676501</v>
      </c>
      <c r="Y266" s="41">
        <f t="shared" si="29"/>
        <v>188.3</v>
      </c>
      <c r="Z266" s="27"/>
      <c r="AA266" s="37"/>
    </row>
    <row r="267" spans="1:27">
      <c r="A267" s="2" t="s">
        <v>496</v>
      </c>
      <c r="B267" s="2" t="s">
        <v>0</v>
      </c>
      <c r="C267" s="2">
        <v>30</v>
      </c>
      <c r="D267" s="2" t="s">
        <v>61</v>
      </c>
      <c r="E267" s="2" t="s">
        <v>53</v>
      </c>
      <c r="F267" s="2" t="s">
        <v>40</v>
      </c>
      <c r="G267" s="29">
        <v>31.522159720798399</v>
      </c>
      <c r="H267" s="29">
        <v>34.685125568283802</v>
      </c>
      <c r="I267" s="29">
        <f t="shared" si="24"/>
        <v>35.933668348742145</v>
      </c>
      <c r="J267" s="8">
        <v>2.8450385955452502</v>
      </c>
      <c r="K267" s="32">
        <v>0</v>
      </c>
      <c r="L267" s="43">
        <v>1.01885808752023</v>
      </c>
      <c r="M267" s="43">
        <v>1</v>
      </c>
      <c r="N267" s="8">
        <v>191.91443435230599</v>
      </c>
      <c r="O267" s="9">
        <f t="shared" si="28"/>
        <v>191.91</v>
      </c>
      <c r="P267" s="6">
        <f t="shared" si="25"/>
        <v>192.70128353315044</v>
      </c>
      <c r="Q267" s="6">
        <f t="shared" si="26"/>
        <v>195.6881534279143</v>
      </c>
      <c r="R267" s="13">
        <f>Q267*Index!$D$22</f>
        <v>255.52644945158178</v>
      </c>
      <c r="T267" s="8">
        <v>7.5374153957034</v>
      </c>
      <c r="U267" s="6">
        <f t="shared" si="27"/>
        <v>7.6542453343368031</v>
      </c>
      <c r="V267" s="6">
        <f>U267*Index!$H$27</f>
        <v>8.4488546680472236</v>
      </c>
      <c r="X267" s="8">
        <v>263.97530411962902</v>
      </c>
      <c r="Y267" s="41">
        <f t="shared" si="29"/>
        <v>263.98</v>
      </c>
      <c r="Z267" s="27"/>
      <c r="AA267" s="37"/>
    </row>
    <row r="268" spans="1:27">
      <c r="A268" s="2" t="s">
        <v>497</v>
      </c>
      <c r="B268" s="2" t="s">
        <v>0</v>
      </c>
      <c r="C268" s="2">
        <v>30</v>
      </c>
      <c r="D268" s="2" t="s">
        <v>62</v>
      </c>
      <c r="E268" s="2" t="s">
        <v>53</v>
      </c>
      <c r="F268" s="2" t="s">
        <v>40</v>
      </c>
      <c r="G268" s="29">
        <v>31.522159720798399</v>
      </c>
      <c r="H268" s="29">
        <v>46.494348152978098</v>
      </c>
      <c r="I268" s="29">
        <f t="shared" si="24"/>
        <v>48.833349651512776</v>
      </c>
      <c r="J268" s="8">
        <v>2.8942271436833198</v>
      </c>
      <c r="K268" s="32">
        <v>0</v>
      </c>
      <c r="L268" s="43">
        <v>1.02998085356908</v>
      </c>
      <c r="M268" s="43">
        <v>1</v>
      </c>
      <c r="N268" s="8">
        <v>232.56709636984201</v>
      </c>
      <c r="O268" s="9">
        <f t="shared" si="28"/>
        <v>232.57</v>
      </c>
      <c r="P268" s="6">
        <f t="shared" si="25"/>
        <v>233.52062146495837</v>
      </c>
      <c r="Q268" s="6">
        <f t="shared" si="26"/>
        <v>237.14019109766525</v>
      </c>
      <c r="R268" s="13">
        <f>Q268*Index!$D$22</f>
        <v>309.65385482968247</v>
      </c>
      <c r="T268" s="8">
        <v>9.5013073991242205</v>
      </c>
      <c r="U268" s="6">
        <f t="shared" si="27"/>
        <v>9.6485776638106469</v>
      </c>
      <c r="V268" s="6">
        <f>U268*Index!$H$27</f>
        <v>10.650224401510638</v>
      </c>
      <c r="X268" s="8">
        <v>320.30407923119299</v>
      </c>
      <c r="Y268" s="41">
        <f t="shared" si="29"/>
        <v>320.3</v>
      </c>
      <c r="Z268" s="27"/>
      <c r="AA268" s="37"/>
    </row>
    <row r="269" spans="1:27">
      <c r="A269" s="2" t="s">
        <v>498</v>
      </c>
      <c r="B269" s="2" t="s">
        <v>0</v>
      </c>
      <c r="C269" s="2">
        <v>30</v>
      </c>
      <c r="D269" s="2" t="s">
        <v>63</v>
      </c>
      <c r="E269" s="2" t="s">
        <v>53</v>
      </c>
      <c r="F269" s="2" t="s">
        <v>40</v>
      </c>
      <c r="G269" s="29">
        <v>31.522159720798399</v>
      </c>
      <c r="H269" s="29">
        <v>60.228771913693102</v>
      </c>
      <c r="I269" s="29">
        <f t="shared" si="24"/>
        <v>64.911457388497652</v>
      </c>
      <c r="J269" s="8">
        <v>2.8315872172582899</v>
      </c>
      <c r="K269" s="32">
        <v>0</v>
      </c>
      <c r="L269" s="43">
        <v>1.05103692563536</v>
      </c>
      <c r="M269" s="43">
        <v>1</v>
      </c>
      <c r="N269" s="8">
        <v>273.06019752066197</v>
      </c>
      <c r="O269" s="9">
        <f t="shared" si="28"/>
        <v>273.06</v>
      </c>
      <c r="P269" s="6">
        <f t="shared" si="25"/>
        <v>274.1797443304967</v>
      </c>
      <c r="Q269" s="6">
        <f t="shared" si="26"/>
        <v>278.42953036761941</v>
      </c>
      <c r="R269" s="13">
        <f>Q269*Index!$D$22</f>
        <v>363.56881124905328</v>
      </c>
      <c r="T269" s="8">
        <v>8.3704095280176603</v>
      </c>
      <c r="U269" s="6">
        <f t="shared" si="27"/>
        <v>8.5001508757019337</v>
      </c>
      <c r="V269" s="6">
        <f>U269*Index!$H$27</f>
        <v>9.3825761088571742</v>
      </c>
      <c r="X269" s="8">
        <v>372.95138735791102</v>
      </c>
      <c r="Y269" s="41">
        <f t="shared" si="29"/>
        <v>372.95</v>
      </c>
      <c r="Z269" s="27"/>
      <c r="AA269" s="37"/>
    </row>
    <row r="270" spans="1:27">
      <c r="A270" s="2" t="s">
        <v>499</v>
      </c>
      <c r="B270" s="2" t="s">
        <v>0</v>
      </c>
      <c r="C270" s="2">
        <v>30</v>
      </c>
      <c r="D270" s="2" t="s">
        <v>1457</v>
      </c>
      <c r="E270" s="2" t="s">
        <v>53</v>
      </c>
      <c r="F270" s="2" t="s">
        <v>40</v>
      </c>
      <c r="G270" s="29">
        <v>31.522159720798399</v>
      </c>
      <c r="H270" s="29">
        <v>74.233588147552297</v>
      </c>
      <c r="I270" s="29">
        <f t="shared" si="24"/>
        <v>76.431915846422754</v>
      </c>
      <c r="J270" s="8">
        <v>2.88957092479427</v>
      </c>
      <c r="K270" s="32">
        <v>0</v>
      </c>
      <c r="L270" s="43">
        <v>1.020786838949</v>
      </c>
      <c r="M270" s="43">
        <v>1</v>
      </c>
      <c r="N270" s="8">
        <v>311.94095797208598</v>
      </c>
      <c r="O270" s="9">
        <f t="shared" si="28"/>
        <v>311.94</v>
      </c>
      <c r="P270" s="6">
        <f t="shared" si="25"/>
        <v>313.21991589977154</v>
      </c>
      <c r="Q270" s="6">
        <f t="shared" si="26"/>
        <v>318.07482459621804</v>
      </c>
      <c r="R270" s="13">
        <f>Q270*Index!$D$22</f>
        <v>415.33700004454334</v>
      </c>
      <c r="T270" s="8">
        <v>8.8706526112367108</v>
      </c>
      <c r="U270" s="6">
        <f t="shared" si="27"/>
        <v>9.0081477267108809</v>
      </c>
      <c r="V270" s="6">
        <f>U270*Index!$H$27</f>
        <v>9.9433095813977577</v>
      </c>
      <c r="X270" s="8">
        <v>425.28030962594102</v>
      </c>
      <c r="Y270" s="41">
        <f t="shared" si="29"/>
        <v>425.28</v>
      </c>
      <c r="Z270" s="27"/>
      <c r="AA270" s="37"/>
    </row>
    <row r="271" spans="1:27">
      <c r="A271" s="2" t="s">
        <v>500</v>
      </c>
      <c r="B271" s="2" t="s">
        <v>0</v>
      </c>
      <c r="C271" s="2">
        <v>30</v>
      </c>
      <c r="D271" s="2" t="s">
        <v>1458</v>
      </c>
      <c r="E271" s="2" t="s">
        <v>53</v>
      </c>
      <c r="F271" s="2" t="s">
        <v>215</v>
      </c>
      <c r="G271" s="29">
        <v>31.522159720798399</v>
      </c>
      <c r="H271" s="29">
        <v>91.907003576150899</v>
      </c>
      <c r="I271" s="29">
        <f t="shared" si="24"/>
        <v>92.466712422234465</v>
      </c>
      <c r="J271" s="8">
        <v>3.2077679550421099</v>
      </c>
      <c r="K271" s="32">
        <v>0</v>
      </c>
      <c r="L271" s="43">
        <v>1.0045346564064199</v>
      </c>
      <c r="M271" s="43">
        <v>1</v>
      </c>
      <c r="N271" s="8">
        <v>397.72753084223302</v>
      </c>
      <c r="O271" s="9">
        <f t="shared" si="28"/>
        <v>397.73</v>
      </c>
      <c r="P271" s="6">
        <f t="shared" si="25"/>
        <v>399.35821371868616</v>
      </c>
      <c r="Q271" s="6">
        <f t="shared" si="26"/>
        <v>405.5482660313258</v>
      </c>
      <c r="R271" s="13">
        <f>Q271*Index!$D$22</f>
        <v>529.55841569839231</v>
      </c>
      <c r="T271" s="8">
        <v>11.3493728132804</v>
      </c>
      <c r="U271" s="6">
        <f t="shared" si="27"/>
        <v>11.525288091886248</v>
      </c>
      <c r="V271" s="6">
        <f>U271*Index!$H$27</f>
        <v>12.721761563990848</v>
      </c>
      <c r="X271" s="8">
        <v>542.28017726238295</v>
      </c>
      <c r="Y271" s="41">
        <f t="shared" si="29"/>
        <v>542.28</v>
      </c>
      <c r="Z271" s="27"/>
      <c r="AA271" s="37"/>
    </row>
    <row r="272" spans="1:27">
      <c r="A272" s="2" t="s">
        <v>501</v>
      </c>
      <c r="B272" s="2" t="s">
        <v>0</v>
      </c>
      <c r="C272" s="2">
        <v>30</v>
      </c>
      <c r="D272" s="2" t="s">
        <v>1452</v>
      </c>
      <c r="E272" s="2" t="s">
        <v>53</v>
      </c>
      <c r="F272" s="2" t="s">
        <v>215</v>
      </c>
      <c r="G272" s="29">
        <v>31.522159720798399</v>
      </c>
      <c r="H272" s="29">
        <v>75.670009215100393</v>
      </c>
      <c r="I272" s="29">
        <f t="shared" si="24"/>
        <v>72.338264564231991</v>
      </c>
      <c r="J272" s="8">
        <v>3.3752730819649299</v>
      </c>
      <c r="K272" s="32">
        <v>0</v>
      </c>
      <c r="L272" s="43">
        <v>0.96891802186724296</v>
      </c>
      <c r="M272" s="43">
        <v>1</v>
      </c>
      <c r="N272" s="8">
        <v>350.55729437071898</v>
      </c>
      <c r="O272" s="9">
        <f t="shared" si="28"/>
        <v>350.56</v>
      </c>
      <c r="P272" s="6">
        <f t="shared" si="25"/>
        <v>351.99457927763893</v>
      </c>
      <c r="Q272" s="6">
        <f t="shared" si="26"/>
        <v>357.45049525644237</v>
      </c>
      <c r="R272" s="13">
        <f>Q272*Index!$D$22</f>
        <v>466.75311871259709</v>
      </c>
      <c r="T272" s="8">
        <v>10.5292599081987</v>
      </c>
      <c r="U272" s="6">
        <f t="shared" si="27"/>
        <v>10.69246343677578</v>
      </c>
      <c r="V272" s="6">
        <f>U272*Index!$H$27</f>
        <v>11.802478974049594</v>
      </c>
      <c r="X272" s="8">
        <v>470.32416815119001</v>
      </c>
      <c r="Y272" s="41">
        <f t="shared" si="29"/>
        <v>470.32</v>
      </c>
      <c r="Z272" s="27"/>
      <c r="AA272" s="37"/>
    </row>
    <row r="273" spans="1:27">
      <c r="A273" s="2" t="s">
        <v>502</v>
      </c>
      <c r="B273" s="2" t="s">
        <v>0</v>
      </c>
      <c r="C273" s="2">
        <v>30</v>
      </c>
      <c r="D273" s="2" t="s">
        <v>221</v>
      </c>
      <c r="E273" s="2" t="s">
        <v>53</v>
      </c>
      <c r="F273" s="2" t="s">
        <v>40</v>
      </c>
      <c r="G273" s="29">
        <v>31.522159720798399</v>
      </c>
      <c r="H273" s="29">
        <v>55.437927140247403</v>
      </c>
      <c r="I273" s="29">
        <f t="shared" si="24"/>
        <v>57.908255465221529</v>
      </c>
      <c r="J273" s="8">
        <v>3.17753766802032</v>
      </c>
      <c r="K273" s="32">
        <v>1</v>
      </c>
      <c r="L273" s="43">
        <v>1.02840761105634</v>
      </c>
      <c r="M273" s="43">
        <v>1</v>
      </c>
      <c r="N273" s="8">
        <v>284.16851292027502</v>
      </c>
      <c r="O273" s="9">
        <f t="shared" si="28"/>
        <v>284.17</v>
      </c>
      <c r="P273" s="6">
        <f t="shared" si="25"/>
        <v>285.33360382324815</v>
      </c>
      <c r="Q273" s="6">
        <f t="shared" si="26"/>
        <v>289.75627468250855</v>
      </c>
      <c r="R273" s="13">
        <f>Q273*Index!$D$22</f>
        <v>378.35909215226434</v>
      </c>
      <c r="T273" s="8">
        <v>7.9820474159811603</v>
      </c>
      <c r="U273" s="6">
        <f t="shared" si="27"/>
        <v>8.1057691509288681</v>
      </c>
      <c r="V273" s="6">
        <f>U273*Index!$H$27</f>
        <v>8.947252477225744</v>
      </c>
      <c r="X273" s="8">
        <v>387.30634462949001</v>
      </c>
      <c r="Y273" s="41">
        <f t="shared" si="29"/>
        <v>387.31</v>
      </c>
      <c r="Z273" s="27"/>
      <c r="AA273" s="37"/>
    </row>
    <row r="274" spans="1:27">
      <c r="A274" s="2" t="s">
        <v>503</v>
      </c>
      <c r="B274" s="2" t="s">
        <v>0</v>
      </c>
      <c r="C274" s="2">
        <v>30</v>
      </c>
      <c r="D274" s="2" t="s">
        <v>60</v>
      </c>
      <c r="E274" s="2" t="s">
        <v>54</v>
      </c>
      <c r="F274" s="2" t="s">
        <v>40</v>
      </c>
      <c r="G274" s="29">
        <v>31.522159720798399</v>
      </c>
      <c r="H274" s="29">
        <v>24.6589130789983</v>
      </c>
      <c r="I274" s="29">
        <f t="shared" si="24"/>
        <v>24.747158811177073</v>
      </c>
      <c r="J274" s="8">
        <v>1.93920068430038</v>
      </c>
      <c r="K274" s="32">
        <v>0</v>
      </c>
      <c r="L274" s="43">
        <v>1.00157073775528</v>
      </c>
      <c r="M274" s="43">
        <v>1</v>
      </c>
      <c r="N274" s="8">
        <v>109.117501002323</v>
      </c>
      <c r="O274" s="9">
        <f t="shared" si="28"/>
        <v>109.12</v>
      </c>
      <c r="P274" s="6">
        <f t="shared" si="25"/>
        <v>109.56488275643252</v>
      </c>
      <c r="Q274" s="6">
        <f t="shared" si="26"/>
        <v>111.26313843915723</v>
      </c>
      <c r="R274" s="13">
        <f>Q274*Index!$D$22</f>
        <v>145.28562011634838</v>
      </c>
      <c r="T274" s="8">
        <v>5.7851450750541096</v>
      </c>
      <c r="U274" s="6">
        <f t="shared" si="27"/>
        <v>5.8748148237174487</v>
      </c>
      <c r="V274" s="6">
        <f>U274*Index!$H$27</f>
        <v>6.4846963324541553</v>
      </c>
      <c r="X274" s="8">
        <v>151.77031644880299</v>
      </c>
      <c r="Y274" s="41">
        <f t="shared" si="29"/>
        <v>151.77000000000001</v>
      </c>
      <c r="Z274" s="27"/>
      <c r="AA274" s="37"/>
    </row>
    <row r="275" spans="1:27">
      <c r="A275" s="2" t="s">
        <v>504</v>
      </c>
      <c r="B275" s="2" t="s">
        <v>0</v>
      </c>
      <c r="C275" s="2">
        <v>30</v>
      </c>
      <c r="D275" s="2" t="s">
        <v>61</v>
      </c>
      <c r="E275" s="2" t="s">
        <v>54</v>
      </c>
      <c r="F275" s="2" t="s">
        <v>40</v>
      </c>
      <c r="G275" s="29">
        <v>31.522159720798399</v>
      </c>
      <c r="H275" s="29">
        <v>36.422525856514397</v>
      </c>
      <c r="I275" s="29">
        <f t="shared" si="24"/>
        <v>37.703832683665865</v>
      </c>
      <c r="J275" s="8">
        <v>2.2141459313618301</v>
      </c>
      <c r="K275" s="32">
        <v>0</v>
      </c>
      <c r="L275" s="43">
        <v>1.01885808752023</v>
      </c>
      <c r="M275" s="43">
        <v>1</v>
      </c>
      <c r="N275" s="8">
        <v>153.276449426829</v>
      </c>
      <c r="O275" s="9">
        <f t="shared" si="28"/>
        <v>153.28</v>
      </c>
      <c r="P275" s="6">
        <f t="shared" si="25"/>
        <v>153.904882869479</v>
      </c>
      <c r="Q275" s="6">
        <f t="shared" si="26"/>
        <v>156.29040855395593</v>
      </c>
      <c r="R275" s="13">
        <f>Q275*Index!$D$22</f>
        <v>204.08150662958167</v>
      </c>
      <c r="T275" s="8">
        <v>6.4001266647078401</v>
      </c>
      <c r="U275" s="6">
        <f t="shared" si="27"/>
        <v>6.4993286280108125</v>
      </c>
      <c r="V275" s="6">
        <f>U275*Index!$H$27</f>
        <v>7.1740427200064287</v>
      </c>
      <c r="X275" s="8">
        <v>211.25554934958799</v>
      </c>
      <c r="Y275" s="41">
        <f t="shared" si="29"/>
        <v>211.26</v>
      </c>
      <c r="Z275" s="27"/>
      <c r="AA275" s="37"/>
    </row>
    <row r="276" spans="1:27">
      <c r="A276" s="2" t="s">
        <v>505</v>
      </c>
      <c r="B276" s="2" t="s">
        <v>0</v>
      </c>
      <c r="C276" s="2">
        <v>30</v>
      </c>
      <c r="D276" s="2" t="s">
        <v>62</v>
      </c>
      <c r="E276" s="2" t="s">
        <v>54</v>
      </c>
      <c r="F276" s="2" t="s">
        <v>40</v>
      </c>
      <c r="G276" s="29">
        <v>31.522159720798399</v>
      </c>
      <c r="H276" s="29">
        <v>47.8499016362139</v>
      </c>
      <c r="I276" s="29">
        <f t="shared" si="24"/>
        <v>50.229543785234512</v>
      </c>
      <c r="J276" s="8">
        <v>2.2532311271736298</v>
      </c>
      <c r="K276" s="32">
        <v>0</v>
      </c>
      <c r="L276" s="43">
        <v>1.02998085356908</v>
      </c>
      <c r="M276" s="43">
        <v>1</v>
      </c>
      <c r="N276" s="8">
        <v>184.20548303926299</v>
      </c>
      <c r="O276" s="9">
        <f t="shared" si="28"/>
        <v>184.21</v>
      </c>
      <c r="P276" s="6">
        <f t="shared" si="25"/>
        <v>184.96072551972395</v>
      </c>
      <c r="Q276" s="6">
        <f t="shared" si="26"/>
        <v>187.82761676527969</v>
      </c>
      <c r="R276" s="13">
        <f>Q276*Index!$D$22</f>
        <v>245.26228685920029</v>
      </c>
      <c r="T276" s="8">
        <v>7.0341169119154099</v>
      </c>
      <c r="U276" s="6">
        <f t="shared" si="27"/>
        <v>7.1431457240500995</v>
      </c>
      <c r="V276" s="6">
        <f>U276*Index!$H$27</f>
        <v>7.8846963298193469</v>
      </c>
      <c r="X276" s="8">
        <v>253.14698318902001</v>
      </c>
      <c r="Y276" s="41">
        <f t="shared" si="29"/>
        <v>253.15</v>
      </c>
      <c r="Z276" s="27"/>
      <c r="AA276" s="37"/>
    </row>
    <row r="277" spans="1:27">
      <c r="A277" s="2" t="s">
        <v>506</v>
      </c>
      <c r="B277" s="2" t="s">
        <v>0</v>
      </c>
      <c r="C277" s="2">
        <v>30</v>
      </c>
      <c r="D277" s="2" t="s">
        <v>63</v>
      </c>
      <c r="E277" s="2" t="s">
        <v>54</v>
      </c>
      <c r="F277" s="2" t="s">
        <v>40</v>
      </c>
      <c r="G277" s="29">
        <v>31.522159720798399</v>
      </c>
      <c r="H277" s="29">
        <v>61.101731025516301</v>
      </c>
      <c r="I277" s="29">
        <f t="shared" si="24"/>
        <v>65.828969649593674</v>
      </c>
      <c r="J277" s="8">
        <v>2.2739089001080099</v>
      </c>
      <c r="K277" s="32">
        <v>0</v>
      </c>
      <c r="L277" s="43">
        <v>1.05103692563536</v>
      </c>
      <c r="M277" s="43">
        <v>1</v>
      </c>
      <c r="N277" s="8">
        <v>221.36759951089999</v>
      </c>
      <c r="O277" s="9">
        <f t="shared" si="28"/>
        <v>221.37</v>
      </c>
      <c r="P277" s="6">
        <f t="shared" si="25"/>
        <v>222.27520666889467</v>
      </c>
      <c r="Q277" s="6">
        <f t="shared" si="26"/>
        <v>225.72047237226255</v>
      </c>
      <c r="R277" s="13">
        <f>Q277*Index!$D$22</f>
        <v>294.74216943369953</v>
      </c>
      <c r="T277" s="8">
        <v>6.95098468534884</v>
      </c>
      <c r="U277" s="6">
        <f t="shared" si="27"/>
        <v>7.0587249479717471</v>
      </c>
      <c r="V277" s="6">
        <f>U277*Index!$H$27</f>
        <v>7.7915115889474951</v>
      </c>
      <c r="X277" s="8">
        <v>302.53368102264699</v>
      </c>
      <c r="Y277" s="41">
        <f t="shared" si="29"/>
        <v>302.52999999999997</v>
      </c>
      <c r="Z277" s="27"/>
      <c r="AA277" s="37"/>
    </row>
    <row r="278" spans="1:27">
      <c r="A278" s="2" t="s">
        <v>507</v>
      </c>
      <c r="B278" s="2" t="s">
        <v>0</v>
      </c>
      <c r="C278" s="2">
        <v>30</v>
      </c>
      <c r="D278" s="2" t="s">
        <v>1457</v>
      </c>
      <c r="E278" s="2" t="s">
        <v>54</v>
      </c>
      <c r="F278" s="2" t="s">
        <v>40</v>
      </c>
      <c r="G278" s="29">
        <v>31.522159720798399</v>
      </c>
      <c r="H278" s="29">
        <v>73.9800413209786</v>
      </c>
      <c r="I278" s="29">
        <f t="shared" si="24"/>
        <v>76.173098582799042</v>
      </c>
      <c r="J278" s="8">
        <v>2.3644604335863799</v>
      </c>
      <c r="K278" s="32">
        <v>0</v>
      </c>
      <c r="L278" s="43">
        <v>1.020786838949</v>
      </c>
      <c r="M278" s="43">
        <v>1</v>
      </c>
      <c r="N278" s="8">
        <v>254.64117714372099</v>
      </c>
      <c r="O278" s="9">
        <f t="shared" si="28"/>
        <v>254.64</v>
      </c>
      <c r="P278" s="6">
        <f t="shared" si="25"/>
        <v>255.68520597001026</v>
      </c>
      <c r="Q278" s="6">
        <f t="shared" si="26"/>
        <v>259.64832666254546</v>
      </c>
      <c r="R278" s="13">
        <f>Q278*Index!$D$22</f>
        <v>339.04461693724852</v>
      </c>
      <c r="T278" s="8">
        <v>8.25593264164117</v>
      </c>
      <c r="U278" s="6">
        <f t="shared" si="27"/>
        <v>8.3838995975866091</v>
      </c>
      <c r="V278" s="6">
        <f>U278*Index!$H$27</f>
        <v>9.2542564495218471</v>
      </c>
      <c r="X278" s="8">
        <v>348.29887338677003</v>
      </c>
      <c r="Y278" s="41">
        <f t="shared" si="29"/>
        <v>348.3</v>
      </c>
      <c r="Z278" s="27"/>
      <c r="AA278" s="37"/>
    </row>
    <row r="279" spans="1:27">
      <c r="A279" s="2" t="s">
        <v>508</v>
      </c>
      <c r="B279" s="2" t="s">
        <v>0</v>
      </c>
      <c r="C279" s="2">
        <v>30</v>
      </c>
      <c r="D279" s="2" t="s">
        <v>1458</v>
      </c>
      <c r="E279" s="2" t="s">
        <v>54</v>
      </c>
      <c r="F279" s="2" t="s">
        <v>215</v>
      </c>
      <c r="G279" s="29">
        <v>31.522159720798399</v>
      </c>
      <c r="H279" s="29">
        <v>96.535884765990502</v>
      </c>
      <c r="I279" s="29">
        <f t="shared" si="24"/>
        <v>97.116583997816136</v>
      </c>
      <c r="J279" s="8">
        <v>2.30496843471875</v>
      </c>
      <c r="K279" s="32">
        <v>0</v>
      </c>
      <c r="L279" s="43">
        <v>1.0045346564064199</v>
      </c>
      <c r="M279" s="43">
        <v>1</v>
      </c>
      <c r="N279" s="8">
        <v>296.50824375328</v>
      </c>
      <c r="O279" s="9">
        <f t="shared" si="28"/>
        <v>296.51</v>
      </c>
      <c r="P279" s="6">
        <f t="shared" si="25"/>
        <v>297.72392755266844</v>
      </c>
      <c r="Q279" s="6">
        <f t="shared" si="26"/>
        <v>302.3386484297348</v>
      </c>
      <c r="R279" s="13">
        <f>Q279*Index!$D$22</f>
        <v>394.78895381216228</v>
      </c>
      <c r="T279" s="8">
        <v>10.385828275975999</v>
      </c>
      <c r="U279" s="6">
        <f t="shared" si="27"/>
        <v>10.546808614253628</v>
      </c>
      <c r="V279" s="6">
        <f>U279*Index!$H$27</f>
        <v>11.641703303367946</v>
      </c>
      <c r="X279" s="8">
        <v>406.43065711552998</v>
      </c>
      <c r="Y279" s="41">
        <f t="shared" si="29"/>
        <v>406.43</v>
      </c>
      <c r="Z279" s="27"/>
      <c r="AA279" s="37"/>
    </row>
    <row r="280" spans="1:27">
      <c r="A280" s="2" t="s">
        <v>509</v>
      </c>
      <c r="B280" s="2" t="s">
        <v>0</v>
      </c>
      <c r="C280" s="2">
        <v>30</v>
      </c>
      <c r="D280" s="2" t="s">
        <v>1452</v>
      </c>
      <c r="E280" s="2" t="s">
        <v>54</v>
      </c>
      <c r="F280" s="2" t="s">
        <v>215</v>
      </c>
      <c r="G280" s="29">
        <v>31.522159720798399</v>
      </c>
      <c r="H280" s="29">
        <v>78.958288243118403</v>
      </c>
      <c r="I280" s="29">
        <f t="shared" si="24"/>
        <v>75.524337375406745</v>
      </c>
      <c r="J280" s="8">
        <v>2.48077722076644</v>
      </c>
      <c r="K280" s="32">
        <v>0</v>
      </c>
      <c r="L280" s="43">
        <v>0.96891802186724296</v>
      </c>
      <c r="M280" s="43">
        <v>1</v>
      </c>
      <c r="N280" s="8">
        <v>265.55851155910602</v>
      </c>
      <c r="O280" s="9">
        <f t="shared" si="28"/>
        <v>265.56</v>
      </c>
      <c r="P280" s="6">
        <f t="shared" si="25"/>
        <v>266.64730145649838</v>
      </c>
      <c r="Q280" s="6">
        <f t="shared" si="26"/>
        <v>270.7803346290741</v>
      </c>
      <c r="R280" s="13">
        <f>Q280*Index!$D$22</f>
        <v>353.58061424278611</v>
      </c>
      <c r="T280" s="8">
        <v>9.1544752348307501</v>
      </c>
      <c r="U280" s="6">
        <f t="shared" si="27"/>
        <v>9.2963696009706265</v>
      </c>
      <c r="V280" s="6">
        <f>U280*Index!$H$27</f>
        <v>10.261452601565763</v>
      </c>
      <c r="X280" s="8">
        <v>357.58377554080897</v>
      </c>
      <c r="Y280" s="41">
        <f t="shared" si="29"/>
        <v>357.58</v>
      </c>
      <c r="Z280" s="27"/>
      <c r="AA280" s="37"/>
    </row>
    <row r="281" spans="1:27">
      <c r="A281" s="2" t="s">
        <v>510</v>
      </c>
      <c r="B281" s="2" t="s">
        <v>0</v>
      </c>
      <c r="C281" s="2">
        <v>30</v>
      </c>
      <c r="D281" s="2" t="s">
        <v>221</v>
      </c>
      <c r="E281" s="2" t="s">
        <v>54</v>
      </c>
      <c r="F281" s="2" t="s">
        <v>40</v>
      </c>
      <c r="G281" s="29">
        <v>31.522159720798399</v>
      </c>
      <c r="H281" s="29">
        <v>60.319699119876297</v>
      </c>
      <c r="I281" s="29">
        <f t="shared" si="24"/>
        <v>62.928706924513463</v>
      </c>
      <c r="J281" s="8">
        <v>2.5715442965362398</v>
      </c>
      <c r="K281" s="32">
        <v>1</v>
      </c>
      <c r="L281" s="43">
        <v>1.02840761105634</v>
      </c>
      <c r="M281" s="43">
        <v>1</v>
      </c>
      <c r="N281" s="8">
        <v>242.88458742465701</v>
      </c>
      <c r="O281" s="9">
        <f t="shared" si="28"/>
        <v>242.88</v>
      </c>
      <c r="P281" s="6">
        <f t="shared" si="25"/>
        <v>243.88041423309809</v>
      </c>
      <c r="Q281" s="6">
        <f t="shared" si="26"/>
        <v>247.66056065371114</v>
      </c>
      <c r="R281" s="13">
        <f>Q281*Index!$D$22</f>
        <v>323.39118451717007</v>
      </c>
      <c r="T281" s="8">
        <v>8.7658310205635601</v>
      </c>
      <c r="U281" s="6">
        <f t="shared" si="27"/>
        <v>8.9017014013822955</v>
      </c>
      <c r="V281" s="6">
        <f>U281*Index!$H$27</f>
        <v>9.8258127553404027</v>
      </c>
      <c r="X281" s="8">
        <v>333.21699727251098</v>
      </c>
      <c r="Y281" s="41">
        <f t="shared" si="29"/>
        <v>333.22</v>
      </c>
      <c r="Z281" s="27"/>
      <c r="AA281" s="37"/>
    </row>
    <row r="282" spans="1:27">
      <c r="A282" s="2" t="s">
        <v>511</v>
      </c>
      <c r="B282" s="2" t="s">
        <v>0</v>
      </c>
      <c r="C282" s="2">
        <v>30</v>
      </c>
      <c r="D282" s="2" t="s">
        <v>60</v>
      </c>
      <c r="E282" s="2" t="s">
        <v>55</v>
      </c>
      <c r="F282" s="2" t="s">
        <v>40</v>
      </c>
      <c r="G282" s="29">
        <v>31.522159720798399</v>
      </c>
      <c r="H282" s="29">
        <v>21.203252428161001</v>
      </c>
      <c r="I282" s="29">
        <f t="shared" si="24"/>
        <v>21.286070223686075</v>
      </c>
      <c r="J282" s="8">
        <v>1.3558380158188299</v>
      </c>
      <c r="K282" s="32">
        <v>1</v>
      </c>
      <c r="L282" s="43">
        <v>1.00157073775528</v>
      </c>
      <c r="M282" s="43">
        <v>1</v>
      </c>
      <c r="N282" s="8">
        <v>71.599405706834503</v>
      </c>
      <c r="O282" s="9">
        <f t="shared" si="28"/>
        <v>71.599999999999994</v>
      </c>
      <c r="P282" s="6">
        <f t="shared" si="25"/>
        <v>71.892963270232528</v>
      </c>
      <c r="Q282" s="6">
        <f t="shared" si="26"/>
        <v>73.007304200921141</v>
      </c>
      <c r="R282" s="13">
        <f>Q282*Index!$D$22</f>
        <v>95.331765871892642</v>
      </c>
      <c r="T282" s="8">
        <v>5.3235866937068401</v>
      </c>
      <c r="U282" s="6">
        <f t="shared" si="27"/>
        <v>5.4061022874592961</v>
      </c>
      <c r="V282" s="6">
        <f>U282*Index!$H$27</f>
        <v>5.9673253929348693</v>
      </c>
      <c r="X282" s="8">
        <v>101.29909126482799</v>
      </c>
      <c r="Y282" s="41">
        <f t="shared" si="29"/>
        <v>101.3</v>
      </c>
      <c r="Z282" s="27"/>
      <c r="AA282" s="37"/>
    </row>
    <row r="283" spans="1:27">
      <c r="A283" s="2" t="s">
        <v>512</v>
      </c>
      <c r="B283" s="2" t="s">
        <v>0</v>
      </c>
      <c r="C283" s="2">
        <v>30</v>
      </c>
      <c r="D283" s="2" t="s">
        <v>61</v>
      </c>
      <c r="E283" s="2" t="s">
        <v>55</v>
      </c>
      <c r="F283" s="2" t="s">
        <v>40</v>
      </c>
      <c r="G283" s="29">
        <v>31.522159720798399</v>
      </c>
      <c r="H283" s="29">
        <v>31.898078351597899</v>
      </c>
      <c r="I283" s="29">
        <f t="shared" si="24"/>
        <v>33.094062751720969</v>
      </c>
      <c r="J283" s="8">
        <v>1.6801439959973401</v>
      </c>
      <c r="K283" s="32">
        <v>0</v>
      </c>
      <c r="L283" s="43">
        <v>1.01885808752023</v>
      </c>
      <c r="M283" s="43">
        <v>1</v>
      </c>
      <c r="N283" s="8">
        <v>108.564558231232</v>
      </c>
      <c r="O283" s="9">
        <f t="shared" si="28"/>
        <v>108.56</v>
      </c>
      <c r="P283" s="6">
        <f t="shared" si="25"/>
        <v>109.00967291998005</v>
      </c>
      <c r="Q283" s="6">
        <f t="shared" si="26"/>
        <v>110.69932285023975</v>
      </c>
      <c r="R283" s="13">
        <f>Q283*Index!$D$22</f>
        <v>144.54939877101995</v>
      </c>
      <c r="T283" s="8">
        <v>6.2610940555609798</v>
      </c>
      <c r="U283" s="6">
        <f t="shared" si="27"/>
        <v>6.3581410134221752</v>
      </c>
      <c r="V283" s="6">
        <f>U283*Index!$H$27</f>
        <v>7.0181980110268967</v>
      </c>
      <c r="X283" s="8">
        <v>151.56759678204699</v>
      </c>
      <c r="Y283" s="41">
        <f t="shared" si="29"/>
        <v>151.57</v>
      </c>
      <c r="Z283" s="27"/>
      <c r="AA283" s="37"/>
    </row>
    <row r="284" spans="1:27">
      <c r="A284" s="2" t="s">
        <v>513</v>
      </c>
      <c r="B284" s="2" t="s">
        <v>0</v>
      </c>
      <c r="C284" s="2">
        <v>30</v>
      </c>
      <c r="D284" s="2" t="s">
        <v>62</v>
      </c>
      <c r="E284" s="2" t="s">
        <v>55</v>
      </c>
      <c r="F284" s="2" t="s">
        <v>40</v>
      </c>
      <c r="G284" s="29">
        <v>31.522159720798399</v>
      </c>
      <c r="H284" s="29">
        <v>42.7511041141208</v>
      </c>
      <c r="I284" s="29">
        <f t="shared" si="24"/>
        <v>44.977879961253151</v>
      </c>
      <c r="J284" s="8">
        <v>1.72438944929476</v>
      </c>
      <c r="K284" s="32">
        <v>0</v>
      </c>
      <c r="L284" s="43">
        <v>1.02998085356908</v>
      </c>
      <c r="M284" s="43">
        <v>1</v>
      </c>
      <c r="N284" s="8">
        <v>131.91586129836</v>
      </c>
      <c r="O284" s="9">
        <f t="shared" si="28"/>
        <v>131.91999999999999</v>
      </c>
      <c r="P284" s="6">
        <f t="shared" si="25"/>
        <v>132.45671632968327</v>
      </c>
      <c r="Q284" s="6">
        <f t="shared" si="26"/>
        <v>134.50979543279337</v>
      </c>
      <c r="R284" s="13">
        <f>Q284*Index!$D$22</f>
        <v>175.64073165042905</v>
      </c>
      <c r="T284" s="8">
        <v>7.4275861804781602</v>
      </c>
      <c r="U284" s="6">
        <f t="shared" si="27"/>
        <v>7.5427137662755719</v>
      </c>
      <c r="V284" s="6">
        <f>U284*Index!$H$27</f>
        <v>8.3257446855096173</v>
      </c>
      <c r="X284" s="8">
        <v>183.96647633593901</v>
      </c>
      <c r="Y284" s="41">
        <f t="shared" si="29"/>
        <v>183.97</v>
      </c>
      <c r="Z284" s="27"/>
      <c r="AA284" s="37"/>
    </row>
    <row r="285" spans="1:27">
      <c r="A285" s="2" t="s">
        <v>514</v>
      </c>
      <c r="B285" s="2" t="s">
        <v>0</v>
      </c>
      <c r="C285" s="2">
        <v>30</v>
      </c>
      <c r="D285" s="2" t="s">
        <v>63</v>
      </c>
      <c r="E285" s="2" t="s">
        <v>55</v>
      </c>
      <c r="F285" s="2" t="s">
        <v>40</v>
      </c>
      <c r="G285" s="29">
        <v>31.522159720798399</v>
      </c>
      <c r="H285" s="29">
        <v>55.3729283105272</v>
      </c>
      <c r="I285" s="29">
        <f t="shared" si="24"/>
        <v>59.807786456460022</v>
      </c>
      <c r="J285" s="8">
        <v>1.71269449571428</v>
      </c>
      <c r="K285" s="32">
        <v>0</v>
      </c>
      <c r="L285" s="43">
        <v>1.05103692563536</v>
      </c>
      <c r="M285" s="43">
        <v>1</v>
      </c>
      <c r="N285" s="8">
        <v>156.42029611167101</v>
      </c>
      <c r="O285" s="9">
        <f t="shared" si="28"/>
        <v>156.41999999999999</v>
      </c>
      <c r="P285" s="6">
        <f t="shared" si="25"/>
        <v>157.06161932572886</v>
      </c>
      <c r="Q285" s="6">
        <f t="shared" si="26"/>
        <v>159.49607442527767</v>
      </c>
      <c r="R285" s="13">
        <f>Q285*Index!$D$22</f>
        <v>208.26741366523009</v>
      </c>
      <c r="T285" s="8">
        <v>6.9117725793371303</v>
      </c>
      <c r="U285" s="6">
        <f t="shared" si="27"/>
        <v>7.0189050543168561</v>
      </c>
      <c r="V285" s="6">
        <f>U285*Index!$H$27</f>
        <v>7.7475578770279103</v>
      </c>
      <c r="X285" s="8">
        <v>216.014971542258</v>
      </c>
      <c r="Y285" s="41">
        <f t="shared" si="29"/>
        <v>216.01</v>
      </c>
      <c r="Z285" s="27"/>
      <c r="AA285" s="37"/>
    </row>
    <row r="286" spans="1:27">
      <c r="A286" s="2" t="s">
        <v>515</v>
      </c>
      <c r="B286" s="2" t="s">
        <v>0</v>
      </c>
      <c r="C286" s="2">
        <v>30</v>
      </c>
      <c r="D286" s="2" t="s">
        <v>1457</v>
      </c>
      <c r="E286" s="2" t="s">
        <v>55</v>
      </c>
      <c r="F286" s="2" t="s">
        <v>40</v>
      </c>
      <c r="G286" s="29">
        <v>31.522159720798399</v>
      </c>
      <c r="H286" s="29">
        <v>68.237988726380095</v>
      </c>
      <c r="I286" s="29">
        <f t="shared" si="24"/>
        <v>70.311686865679931</v>
      </c>
      <c r="J286" s="8">
        <v>1.71060167776137</v>
      </c>
      <c r="K286" s="32">
        <v>0</v>
      </c>
      <c r="L286" s="43">
        <v>1.020786838949</v>
      </c>
      <c r="M286" s="43">
        <v>1</v>
      </c>
      <c r="N286" s="8">
        <v>174.19714882372401</v>
      </c>
      <c r="O286" s="9">
        <f t="shared" si="28"/>
        <v>174.2</v>
      </c>
      <c r="P286" s="6">
        <f t="shared" si="25"/>
        <v>174.91135713390128</v>
      </c>
      <c r="Q286" s="6">
        <f t="shared" si="26"/>
        <v>177.62248316947677</v>
      </c>
      <c r="R286" s="13">
        <f>Q286*Index!$D$22</f>
        <v>231.93658722825577</v>
      </c>
      <c r="T286" s="8">
        <v>8.0003074405708503</v>
      </c>
      <c r="U286" s="6">
        <f t="shared" si="27"/>
        <v>8.1243122058996988</v>
      </c>
      <c r="V286" s="6">
        <f>U286*Index!$H$27</f>
        <v>8.9677205403341151</v>
      </c>
      <c r="X286" s="8">
        <v>240.90430776859</v>
      </c>
      <c r="Y286" s="41">
        <f t="shared" si="29"/>
        <v>240.9</v>
      </c>
      <c r="Z286" s="27"/>
      <c r="AA286" s="37"/>
    </row>
    <row r="287" spans="1:27">
      <c r="A287" s="2" t="s">
        <v>516</v>
      </c>
      <c r="B287" s="2" t="s">
        <v>0</v>
      </c>
      <c r="C287" s="2">
        <v>30</v>
      </c>
      <c r="D287" s="2" t="s">
        <v>1458</v>
      </c>
      <c r="E287" s="2" t="s">
        <v>55</v>
      </c>
      <c r="F287" s="2" t="s">
        <v>215</v>
      </c>
      <c r="G287" s="29">
        <v>31.522159720798399</v>
      </c>
      <c r="H287" s="29">
        <v>84.522202834438104</v>
      </c>
      <c r="I287" s="29">
        <f t="shared" si="24"/>
        <v>85.04842414652812</v>
      </c>
      <c r="J287" s="8">
        <v>1.55933154650274</v>
      </c>
      <c r="K287" s="32">
        <v>0</v>
      </c>
      <c r="L287" s="43">
        <v>1.0045346564064199</v>
      </c>
      <c r="M287" s="43">
        <v>1</v>
      </c>
      <c r="N287" s="8">
        <v>181.77218881856501</v>
      </c>
      <c r="O287" s="9">
        <f t="shared" si="28"/>
        <v>181.77</v>
      </c>
      <c r="P287" s="6">
        <f t="shared" si="25"/>
        <v>182.51745479272114</v>
      </c>
      <c r="Q287" s="6">
        <f t="shared" si="26"/>
        <v>185.34647534200832</v>
      </c>
      <c r="R287" s="13">
        <f>Q287*Index!$D$22</f>
        <v>242.02245221734844</v>
      </c>
      <c r="T287" s="8">
        <v>10.8387173475901</v>
      </c>
      <c r="U287" s="6">
        <f t="shared" si="27"/>
        <v>11.006717466477747</v>
      </c>
      <c r="V287" s="6">
        <f>U287*Index!$H$27</f>
        <v>12.149356622965476</v>
      </c>
      <c r="X287" s="8">
        <v>254.17180884031399</v>
      </c>
      <c r="Y287" s="41">
        <f t="shared" si="29"/>
        <v>254.17</v>
      </c>
      <c r="Z287" s="27"/>
      <c r="AA287" s="37"/>
    </row>
    <row r="288" spans="1:27">
      <c r="A288" s="2" t="s">
        <v>517</v>
      </c>
      <c r="B288" s="2" t="s">
        <v>0</v>
      </c>
      <c r="C288" s="2">
        <v>30</v>
      </c>
      <c r="D288" s="2" t="s">
        <v>1452</v>
      </c>
      <c r="E288" s="2" t="s">
        <v>55</v>
      </c>
      <c r="F288" s="2" t="s">
        <v>215</v>
      </c>
      <c r="G288" s="29">
        <v>31.522159720798399</v>
      </c>
      <c r="H288" s="29">
        <v>69.586001021174795</v>
      </c>
      <c r="I288" s="29">
        <f t="shared" si="24"/>
        <v>66.443359379949499</v>
      </c>
      <c r="J288" s="8">
        <v>1.61943236399325</v>
      </c>
      <c r="K288" s="32">
        <v>0</v>
      </c>
      <c r="L288" s="43">
        <v>0.96891802186724296</v>
      </c>
      <c r="M288" s="43">
        <v>1</v>
      </c>
      <c r="N288" s="8">
        <v>158.64853218715001</v>
      </c>
      <c r="O288" s="9">
        <f t="shared" si="28"/>
        <v>158.65</v>
      </c>
      <c r="P288" s="6">
        <f t="shared" si="25"/>
        <v>159.29899116911733</v>
      </c>
      <c r="Q288" s="6">
        <f t="shared" si="26"/>
        <v>161.76812553223866</v>
      </c>
      <c r="R288" s="13">
        <f>Q288*Index!$D$22</f>
        <v>211.23422152847738</v>
      </c>
      <c r="T288" s="8">
        <v>8.3660781729189502</v>
      </c>
      <c r="U288" s="6">
        <f t="shared" si="27"/>
        <v>8.4957523845991947</v>
      </c>
      <c r="V288" s="6">
        <f>U288*Index!$H$27</f>
        <v>9.3777209976786722</v>
      </c>
      <c r="X288" s="8">
        <v>216.81729114528699</v>
      </c>
      <c r="Y288" s="41">
        <f t="shared" si="29"/>
        <v>216.82</v>
      </c>
      <c r="Z288" s="27"/>
      <c r="AA288" s="37"/>
    </row>
    <row r="289" spans="1:27">
      <c r="A289" s="2" t="s">
        <v>518</v>
      </c>
      <c r="B289" s="2" t="s">
        <v>0</v>
      </c>
      <c r="C289" s="2">
        <v>30</v>
      </c>
      <c r="D289" s="2" t="s">
        <v>221</v>
      </c>
      <c r="E289" s="2" t="s">
        <v>55</v>
      </c>
      <c r="F289" s="2" t="s">
        <v>40</v>
      </c>
      <c r="G289" s="29">
        <v>31.522159720798399</v>
      </c>
      <c r="H289" s="29">
        <v>50.998256975115901</v>
      </c>
      <c r="I289" s="29">
        <f t="shared" si="24"/>
        <v>53.342464876820529</v>
      </c>
      <c r="J289" s="8">
        <v>1.98571818047772</v>
      </c>
      <c r="K289" s="32">
        <v>1</v>
      </c>
      <c r="L289" s="43">
        <v>1.02840761105634</v>
      </c>
      <c r="M289" s="43">
        <v>1</v>
      </c>
      <c r="N289" s="8">
        <v>168.51722794290899</v>
      </c>
      <c r="O289" s="9">
        <f t="shared" si="28"/>
        <v>168.52</v>
      </c>
      <c r="P289" s="6">
        <f t="shared" si="25"/>
        <v>169.2081485774749</v>
      </c>
      <c r="Q289" s="6">
        <f t="shared" si="26"/>
        <v>171.83087488042577</v>
      </c>
      <c r="R289" s="13">
        <f>Q289*Index!$D$22</f>
        <v>224.37399809451597</v>
      </c>
      <c r="T289" s="8">
        <v>7.63372708808095</v>
      </c>
      <c r="U289" s="6">
        <f t="shared" si="27"/>
        <v>7.7520498579462052</v>
      </c>
      <c r="V289" s="6">
        <f>U289*Index!$H$27</f>
        <v>8.5568125619687194</v>
      </c>
      <c r="X289" s="8">
        <v>232.93081065648499</v>
      </c>
      <c r="Y289" s="41">
        <f t="shared" si="29"/>
        <v>232.93</v>
      </c>
      <c r="Z289" s="27"/>
      <c r="AA289" s="37"/>
    </row>
    <row r="290" spans="1:27">
      <c r="A290" s="2" t="s">
        <v>519</v>
      </c>
      <c r="B290" s="2" t="s">
        <v>0</v>
      </c>
      <c r="C290" s="2">
        <v>30</v>
      </c>
      <c r="D290" s="2" t="s">
        <v>60</v>
      </c>
      <c r="E290" s="2" t="s">
        <v>56</v>
      </c>
      <c r="F290" s="2" t="s">
        <v>40</v>
      </c>
      <c r="G290" s="29">
        <v>31.522159720798399</v>
      </c>
      <c r="H290" s="29">
        <v>22.765268970002701</v>
      </c>
      <c r="I290" s="29">
        <f t="shared" si="24"/>
        <v>22.850540283884413</v>
      </c>
      <c r="J290" s="8">
        <v>1.3839569813957</v>
      </c>
      <c r="K290" s="32">
        <v>1</v>
      </c>
      <c r="L290" s="43">
        <v>1.00157073775528</v>
      </c>
      <c r="M290" s="43">
        <v>1</v>
      </c>
      <c r="N290" s="8">
        <v>75.249477768815098</v>
      </c>
      <c r="O290" s="9">
        <f t="shared" si="28"/>
        <v>75.25</v>
      </c>
      <c r="P290" s="6">
        <f t="shared" si="25"/>
        <v>75.558000627667241</v>
      </c>
      <c r="Q290" s="6">
        <f t="shared" si="26"/>
        <v>76.729149637396091</v>
      </c>
      <c r="R290" s="13">
        <f>Q290*Index!$D$22</f>
        <v>100.19169189771794</v>
      </c>
      <c r="T290" s="8">
        <v>5.3868968104921304</v>
      </c>
      <c r="U290" s="6">
        <f t="shared" si="27"/>
        <v>5.4703937110547587</v>
      </c>
      <c r="V290" s="6">
        <f>U290*Index!$H$27</f>
        <v>6.0382910950561728</v>
      </c>
      <c r="X290" s="8">
        <v>106.229982992774</v>
      </c>
      <c r="Y290" s="41">
        <f t="shared" si="29"/>
        <v>106.23</v>
      </c>
      <c r="Z290" s="27"/>
      <c r="AA290" s="37"/>
    </row>
    <row r="291" spans="1:27">
      <c r="A291" s="2" t="s">
        <v>520</v>
      </c>
      <c r="B291" s="2" t="s">
        <v>0</v>
      </c>
      <c r="C291" s="2">
        <v>30</v>
      </c>
      <c r="D291" s="2" t="s">
        <v>61</v>
      </c>
      <c r="E291" s="2" t="s">
        <v>56</v>
      </c>
      <c r="F291" s="2" t="s">
        <v>40</v>
      </c>
      <c r="G291" s="29">
        <v>31.522159720798399</v>
      </c>
      <c r="H291" s="29">
        <v>34.240665141574397</v>
      </c>
      <c r="I291" s="29">
        <f t="shared" si="24"/>
        <v>35.480826248406586</v>
      </c>
      <c r="J291" s="8">
        <v>1.6848644453177899</v>
      </c>
      <c r="K291" s="32">
        <v>0</v>
      </c>
      <c r="L291" s="43">
        <v>1.01885808752023</v>
      </c>
      <c r="M291" s="43">
        <v>1</v>
      </c>
      <c r="N291" s="8">
        <v>112.89094878964001</v>
      </c>
      <c r="O291" s="9">
        <f t="shared" si="28"/>
        <v>112.89</v>
      </c>
      <c r="P291" s="6">
        <f t="shared" si="25"/>
        <v>113.35380167967753</v>
      </c>
      <c r="Q291" s="6">
        <f t="shared" si="26"/>
        <v>115.11078560571254</v>
      </c>
      <c r="R291" s="13">
        <f>Q291*Index!$D$22</f>
        <v>150.30981602187362</v>
      </c>
      <c r="T291" s="8">
        <v>6.8058289238252199</v>
      </c>
      <c r="U291" s="6">
        <f t="shared" si="27"/>
        <v>6.9113192721445111</v>
      </c>
      <c r="V291" s="6">
        <f>U291*Index!$H$27</f>
        <v>7.6288033038181027</v>
      </c>
      <c r="X291" s="8">
        <v>157.938619325692</v>
      </c>
      <c r="Y291" s="41">
        <f t="shared" si="29"/>
        <v>157.94</v>
      </c>
      <c r="Z291" s="27"/>
      <c r="AA291" s="37"/>
    </row>
    <row r="292" spans="1:27">
      <c r="A292" s="2" t="s">
        <v>521</v>
      </c>
      <c r="B292" s="2" t="s">
        <v>0</v>
      </c>
      <c r="C292" s="2">
        <v>30</v>
      </c>
      <c r="D292" s="2" t="s">
        <v>62</v>
      </c>
      <c r="E292" s="2" t="s">
        <v>56</v>
      </c>
      <c r="F292" s="2" t="s">
        <v>40</v>
      </c>
      <c r="G292" s="29">
        <v>31.522159720798399</v>
      </c>
      <c r="H292" s="29">
        <v>45.879876632310697</v>
      </c>
      <c r="I292" s="29">
        <f t="shared" si="24"/>
        <v>48.200455750161865</v>
      </c>
      <c r="J292" s="8">
        <v>1.7711069120670599</v>
      </c>
      <c r="K292" s="32">
        <v>0</v>
      </c>
      <c r="L292" s="43">
        <v>1.02998085356908</v>
      </c>
      <c r="M292" s="43">
        <v>1</v>
      </c>
      <c r="N292" s="8">
        <v>141.19727530868201</v>
      </c>
      <c r="O292" s="9">
        <f t="shared" si="28"/>
        <v>141.19999999999999</v>
      </c>
      <c r="P292" s="6">
        <f t="shared" si="25"/>
        <v>141.77618413744761</v>
      </c>
      <c r="Q292" s="6">
        <f t="shared" si="26"/>
        <v>143.97371499157805</v>
      </c>
      <c r="R292" s="13">
        <f>Q292*Index!$D$22</f>
        <v>187.99856589021329</v>
      </c>
      <c r="T292" s="8">
        <v>8.8068435134130905</v>
      </c>
      <c r="U292" s="6">
        <f t="shared" si="27"/>
        <v>8.9433495878709941</v>
      </c>
      <c r="V292" s="6">
        <f>U292*Index!$H$27</f>
        <v>9.8717845604577832</v>
      </c>
      <c r="X292" s="8">
        <v>197.870350450671</v>
      </c>
      <c r="Y292" s="41">
        <f t="shared" si="29"/>
        <v>197.87</v>
      </c>
      <c r="Z292" s="27"/>
      <c r="AA292" s="37"/>
    </row>
    <row r="293" spans="1:27">
      <c r="A293" s="2" t="s">
        <v>522</v>
      </c>
      <c r="B293" s="2" t="s">
        <v>0</v>
      </c>
      <c r="C293" s="2">
        <v>30</v>
      </c>
      <c r="D293" s="2" t="s">
        <v>63</v>
      </c>
      <c r="E293" s="2" t="s">
        <v>56</v>
      </c>
      <c r="F293" s="2" t="s">
        <v>40</v>
      </c>
      <c r="G293" s="29">
        <v>31.522159720798399</v>
      </c>
      <c r="H293" s="29">
        <v>59.415251703385998</v>
      </c>
      <c r="I293" s="29">
        <f t="shared" si="24"/>
        <v>64.056417607714238</v>
      </c>
      <c r="J293" s="8">
        <v>1.71542144161225</v>
      </c>
      <c r="K293" s="32">
        <v>0</v>
      </c>
      <c r="L293" s="43">
        <v>1.05103692563536</v>
      </c>
      <c r="M293" s="43">
        <v>1</v>
      </c>
      <c r="N293" s="8">
        <v>163.957540908124</v>
      </c>
      <c r="O293" s="9">
        <f t="shared" si="28"/>
        <v>163.96</v>
      </c>
      <c r="P293" s="6">
        <f t="shared" si="25"/>
        <v>164.6297668258473</v>
      </c>
      <c r="Q293" s="6">
        <f t="shared" si="26"/>
        <v>167.18152821164793</v>
      </c>
      <c r="R293" s="13">
        <f>Q293*Index!$D$22</f>
        <v>218.30295584831288</v>
      </c>
      <c r="T293" s="8">
        <v>6.4760473083952901</v>
      </c>
      <c r="U293" s="6">
        <f t="shared" si="27"/>
        <v>6.5764260416754174</v>
      </c>
      <c r="V293" s="6">
        <f>U293*Index!$H$27</f>
        <v>7.2591438390432677</v>
      </c>
      <c r="X293" s="8">
        <v>225.56209968735601</v>
      </c>
      <c r="Y293" s="41">
        <f t="shared" si="29"/>
        <v>225.56</v>
      </c>
      <c r="Z293" s="27"/>
      <c r="AA293" s="37"/>
    </row>
    <row r="294" spans="1:27">
      <c r="A294" s="2" t="s">
        <v>523</v>
      </c>
      <c r="B294" s="2" t="s">
        <v>0</v>
      </c>
      <c r="C294" s="2">
        <v>30</v>
      </c>
      <c r="D294" s="2" t="s">
        <v>1457</v>
      </c>
      <c r="E294" s="2" t="s">
        <v>56</v>
      </c>
      <c r="F294" s="2" t="s">
        <v>40</v>
      </c>
      <c r="G294" s="29">
        <v>31.522159720798399</v>
      </c>
      <c r="H294" s="29">
        <v>73.203658671824698</v>
      </c>
      <c r="I294" s="29">
        <f t="shared" si="24"/>
        <v>75.380577392554372</v>
      </c>
      <c r="J294" s="8">
        <v>1.73555076523386</v>
      </c>
      <c r="K294" s="32">
        <v>0</v>
      </c>
      <c r="L294" s="43">
        <v>1.020786838949</v>
      </c>
      <c r="M294" s="43">
        <v>1</v>
      </c>
      <c r="N294" s="8">
        <v>185.535127202674</v>
      </c>
      <c r="O294" s="9">
        <f t="shared" si="28"/>
        <v>185.54</v>
      </c>
      <c r="P294" s="6">
        <f t="shared" si="25"/>
        <v>186.29582122420496</v>
      </c>
      <c r="Q294" s="6">
        <f t="shared" si="26"/>
        <v>189.18340645318014</v>
      </c>
      <c r="R294" s="13">
        <f>Q294*Index!$D$22</f>
        <v>247.03265526977395</v>
      </c>
      <c r="T294" s="8">
        <v>9.1687232677529202</v>
      </c>
      <c r="U294" s="6">
        <f t="shared" si="27"/>
        <v>9.3108384784030918</v>
      </c>
      <c r="V294" s="6">
        <f>U294*Index!$H$27</f>
        <v>10.277423534988591</v>
      </c>
      <c r="X294" s="8">
        <v>257.31007880476301</v>
      </c>
      <c r="Y294" s="41">
        <f t="shared" si="29"/>
        <v>257.31</v>
      </c>
      <c r="Z294" s="27"/>
      <c r="AA294" s="37"/>
    </row>
    <row r="295" spans="1:27">
      <c r="A295" s="2" t="s">
        <v>524</v>
      </c>
      <c r="B295" s="2" t="s">
        <v>0</v>
      </c>
      <c r="C295" s="2">
        <v>30</v>
      </c>
      <c r="D295" s="2" t="s">
        <v>1458</v>
      </c>
      <c r="E295" s="2" t="s">
        <v>56</v>
      </c>
      <c r="F295" s="2" t="s">
        <v>215</v>
      </c>
      <c r="G295" s="29">
        <v>31.522159720798399</v>
      </c>
      <c r="H295" s="29">
        <v>90.729767574575803</v>
      </c>
      <c r="I295" s="29">
        <f t="shared" si="24"/>
        <v>91.284138059882949</v>
      </c>
      <c r="J295" s="8">
        <v>2.1204336079483501</v>
      </c>
      <c r="K295" s="32">
        <v>0</v>
      </c>
      <c r="L295" s="43">
        <v>1.0045346564064199</v>
      </c>
      <c r="M295" s="43">
        <v>1</v>
      </c>
      <c r="N295" s="8">
        <v>260.40260108186902</v>
      </c>
      <c r="O295" s="9">
        <f t="shared" si="28"/>
        <v>260.39999999999998</v>
      </c>
      <c r="P295" s="6">
        <f t="shared" si="25"/>
        <v>261.47025174630471</v>
      </c>
      <c r="Q295" s="6">
        <f t="shared" si="26"/>
        <v>265.52304064837244</v>
      </c>
      <c r="R295" s="13">
        <f>Q295*Index!$D$22</f>
        <v>346.71572415577975</v>
      </c>
      <c r="T295" s="8">
        <v>12.3851627765976</v>
      </c>
      <c r="U295" s="6">
        <f t="shared" si="27"/>
        <v>12.577132799634864</v>
      </c>
      <c r="V295" s="6">
        <f>U295*Index!$H$27</f>
        <v>13.882801311339454</v>
      </c>
      <c r="X295" s="8">
        <v>360.59852546711898</v>
      </c>
      <c r="Y295" s="41">
        <f t="shared" si="29"/>
        <v>360.6</v>
      </c>
      <c r="Z295" s="27"/>
      <c r="AA295" s="37"/>
    </row>
    <row r="296" spans="1:27">
      <c r="A296" s="2" t="s">
        <v>525</v>
      </c>
      <c r="B296" s="2" t="s">
        <v>0</v>
      </c>
      <c r="C296" s="2">
        <v>30</v>
      </c>
      <c r="D296" s="2" t="s">
        <v>1452</v>
      </c>
      <c r="E296" s="2" t="s">
        <v>56</v>
      </c>
      <c r="F296" s="2" t="s">
        <v>215</v>
      </c>
      <c r="G296" s="29">
        <v>31.522159720798399</v>
      </c>
      <c r="H296" s="29">
        <v>74.690853308577999</v>
      </c>
      <c r="I296" s="29">
        <f t="shared" si="24"/>
        <v>71.389542760184682</v>
      </c>
      <c r="J296" s="8">
        <v>2.1009064658950698</v>
      </c>
      <c r="K296" s="32">
        <v>0</v>
      </c>
      <c r="L296" s="43">
        <v>0.96891802186724296</v>
      </c>
      <c r="M296" s="43">
        <v>1</v>
      </c>
      <c r="N296" s="8">
        <v>216.207861158567</v>
      </c>
      <c r="O296" s="9">
        <f t="shared" si="28"/>
        <v>216.21</v>
      </c>
      <c r="P296" s="6">
        <f t="shared" si="25"/>
        <v>217.09431338931711</v>
      </c>
      <c r="Q296" s="6">
        <f t="shared" si="26"/>
        <v>220.45927524685155</v>
      </c>
      <c r="R296" s="13">
        <f>Q296*Index!$D$22</f>
        <v>287.87218268298716</v>
      </c>
      <c r="T296" s="8">
        <v>10.7438594865355</v>
      </c>
      <c r="U296" s="6">
        <f t="shared" si="27"/>
        <v>10.910389308576802</v>
      </c>
      <c r="V296" s="6">
        <f>U296*Index!$H$27</f>
        <v>12.043028360544252</v>
      </c>
      <c r="X296" s="8">
        <v>294.756498161997</v>
      </c>
      <c r="Y296" s="41">
        <f t="shared" si="29"/>
        <v>294.76</v>
      </c>
      <c r="Z296" s="27"/>
      <c r="AA296" s="37"/>
    </row>
    <row r="297" spans="1:27">
      <c r="A297" s="2" t="s">
        <v>526</v>
      </c>
      <c r="B297" s="2" t="s">
        <v>0</v>
      </c>
      <c r="C297" s="2">
        <v>30</v>
      </c>
      <c r="D297" s="2" t="s">
        <v>221</v>
      </c>
      <c r="E297" s="2" t="s">
        <v>56</v>
      </c>
      <c r="F297" s="2" t="s">
        <v>40</v>
      </c>
      <c r="G297" s="29">
        <v>31.522159720798399</v>
      </c>
      <c r="H297" s="29">
        <v>54.765798817678203</v>
      </c>
      <c r="I297" s="29">
        <f t="shared" si="24"/>
        <v>57.217033582684849</v>
      </c>
      <c r="J297" s="8">
        <v>2.0138371460546001</v>
      </c>
      <c r="K297" s="32">
        <v>1</v>
      </c>
      <c r="L297" s="43">
        <v>1.02840761105634</v>
      </c>
      <c r="M297" s="43">
        <v>1</v>
      </c>
      <c r="N297" s="8">
        <v>178.706283785474</v>
      </c>
      <c r="O297" s="9">
        <f t="shared" si="28"/>
        <v>178.71</v>
      </c>
      <c r="P297" s="6">
        <f t="shared" si="25"/>
        <v>179.43897954899444</v>
      </c>
      <c r="Q297" s="6">
        <f t="shared" si="26"/>
        <v>182.22028373200388</v>
      </c>
      <c r="R297" s="13">
        <f>Q297*Index!$D$22</f>
        <v>237.94032139636329</v>
      </c>
      <c r="T297" s="8">
        <v>7.6826361078429599</v>
      </c>
      <c r="U297" s="6">
        <f t="shared" si="27"/>
        <v>7.8017169675145261</v>
      </c>
      <c r="V297" s="6">
        <f>U297*Index!$H$27</f>
        <v>8.6116357577503173</v>
      </c>
      <c r="X297" s="8">
        <v>246.55195715411401</v>
      </c>
      <c r="Y297" s="41">
        <f t="shared" si="29"/>
        <v>246.55</v>
      </c>
      <c r="Z297" s="27"/>
      <c r="AA297" s="37"/>
    </row>
    <row r="298" spans="1:27">
      <c r="A298" s="2" t="s">
        <v>527</v>
      </c>
      <c r="B298" s="2" t="s">
        <v>0</v>
      </c>
      <c r="C298" s="2">
        <v>30</v>
      </c>
      <c r="D298" s="2" t="s">
        <v>60</v>
      </c>
      <c r="E298" s="2" t="s">
        <v>57</v>
      </c>
      <c r="F298" s="2" t="s">
        <v>40</v>
      </c>
      <c r="G298" s="29">
        <v>31.522159720798399</v>
      </c>
      <c r="H298" s="29">
        <v>23.2260535833116</v>
      </c>
      <c r="I298" s="29">
        <f t="shared" si="24"/>
        <v>23.312048668982484</v>
      </c>
      <c r="J298" s="8">
        <v>1.4806143990151699</v>
      </c>
      <c r="K298" s="32">
        <v>0</v>
      </c>
      <c r="L298" s="43">
        <v>1.00157073775528</v>
      </c>
      <c r="M298" s="43">
        <v>1</v>
      </c>
      <c r="N298" s="8">
        <v>81.188318500508203</v>
      </c>
      <c r="O298" s="9">
        <f t="shared" si="28"/>
        <v>81.19</v>
      </c>
      <c r="P298" s="6">
        <f t="shared" si="25"/>
        <v>81.521190606360292</v>
      </c>
      <c r="Q298" s="6">
        <f t="shared" si="26"/>
        <v>82.784769060758876</v>
      </c>
      <c r="R298" s="13">
        <f>Q298*Index!$D$22</f>
        <v>108.09902253258917</v>
      </c>
      <c r="T298" s="8">
        <v>5.4399162564793899</v>
      </c>
      <c r="U298" s="6">
        <f t="shared" si="27"/>
        <v>5.5242349584548212</v>
      </c>
      <c r="V298" s="6">
        <f>U298*Index!$H$27</f>
        <v>6.0977217579836918</v>
      </c>
      <c r="X298" s="8">
        <v>114.19674429057299</v>
      </c>
      <c r="Y298" s="41">
        <f t="shared" si="29"/>
        <v>114.2</v>
      </c>
      <c r="Z298" s="27"/>
      <c r="AA298" s="37"/>
    </row>
    <row r="299" spans="1:27">
      <c r="A299" s="2" t="s">
        <v>528</v>
      </c>
      <c r="B299" s="2" t="s">
        <v>0</v>
      </c>
      <c r="C299" s="2">
        <v>30</v>
      </c>
      <c r="D299" s="2" t="s">
        <v>61</v>
      </c>
      <c r="E299" s="2" t="s">
        <v>57</v>
      </c>
      <c r="F299" s="2" t="s">
        <v>40</v>
      </c>
      <c r="G299" s="29">
        <v>31.522159720798399</v>
      </c>
      <c r="H299" s="29">
        <v>34.503512755546197</v>
      </c>
      <c r="I299" s="29">
        <f t="shared" si="24"/>
        <v>35.748630665687145</v>
      </c>
      <c r="J299" s="8">
        <v>1.77113105796268</v>
      </c>
      <c r="K299" s="32">
        <v>0</v>
      </c>
      <c r="L299" s="43">
        <v>1.01885808752023</v>
      </c>
      <c r="M299" s="43">
        <v>1</v>
      </c>
      <c r="N299" s="8">
        <v>119.14538614720099</v>
      </c>
      <c r="O299" s="9">
        <f t="shared" si="28"/>
        <v>119.15</v>
      </c>
      <c r="P299" s="6">
        <f t="shared" si="25"/>
        <v>119.63388223040452</v>
      </c>
      <c r="Q299" s="6">
        <f t="shared" si="26"/>
        <v>121.4882074049758</v>
      </c>
      <c r="R299" s="13">
        <f>Q299*Index!$D$22</f>
        <v>158.63735103344575</v>
      </c>
      <c r="T299" s="8">
        <v>6.4002724240564701</v>
      </c>
      <c r="U299" s="6">
        <f t="shared" si="27"/>
        <v>6.4994766466293461</v>
      </c>
      <c r="V299" s="6">
        <f>U299*Index!$H$27</f>
        <v>7.1742061048656183</v>
      </c>
      <c r="X299" s="8">
        <v>165.811557138311</v>
      </c>
      <c r="Y299" s="41">
        <f t="shared" si="29"/>
        <v>165.81</v>
      </c>
      <c r="Z299" s="27"/>
      <c r="AA299" s="37"/>
    </row>
    <row r="300" spans="1:27">
      <c r="A300" s="2" t="s">
        <v>529</v>
      </c>
      <c r="B300" s="2" t="s">
        <v>0</v>
      </c>
      <c r="C300" s="2">
        <v>30</v>
      </c>
      <c r="D300" s="2" t="s">
        <v>62</v>
      </c>
      <c r="E300" s="2" t="s">
        <v>57</v>
      </c>
      <c r="F300" s="2" t="s">
        <v>40</v>
      </c>
      <c r="G300" s="29">
        <v>31.522159720798399</v>
      </c>
      <c r="H300" s="29">
        <v>45.6090785020684</v>
      </c>
      <c r="I300" s="29">
        <f t="shared" si="24"/>
        <v>47.921538860829997</v>
      </c>
      <c r="J300" s="8">
        <v>1.83905977708438</v>
      </c>
      <c r="K300" s="32">
        <v>0</v>
      </c>
      <c r="L300" s="43">
        <v>1.02998085356908</v>
      </c>
      <c r="M300" s="43">
        <v>1</v>
      </c>
      <c r="N300" s="8">
        <v>146.101710604289</v>
      </c>
      <c r="O300" s="9">
        <f t="shared" si="28"/>
        <v>146.1</v>
      </c>
      <c r="P300" s="6">
        <f t="shared" si="25"/>
        <v>146.70072761776657</v>
      </c>
      <c r="Q300" s="6">
        <f t="shared" si="26"/>
        <v>148.97458889584198</v>
      </c>
      <c r="R300" s="13">
        <f>Q300*Index!$D$22</f>
        <v>194.52862675760429</v>
      </c>
      <c r="T300" s="8">
        <v>7.0075803082523498</v>
      </c>
      <c r="U300" s="6">
        <f t="shared" si="27"/>
        <v>7.1161978030302615</v>
      </c>
      <c r="V300" s="6">
        <f>U300*Index!$H$27</f>
        <v>7.8549508672221053</v>
      </c>
      <c r="X300" s="8">
        <v>202.38357762482599</v>
      </c>
      <c r="Y300" s="41">
        <f t="shared" si="29"/>
        <v>202.38</v>
      </c>
      <c r="Z300" s="27"/>
      <c r="AA300" s="37"/>
    </row>
    <row r="301" spans="1:27">
      <c r="A301" s="2" t="s">
        <v>530</v>
      </c>
      <c r="B301" s="2" t="s">
        <v>0</v>
      </c>
      <c r="C301" s="2">
        <v>30</v>
      </c>
      <c r="D301" s="2" t="s">
        <v>63</v>
      </c>
      <c r="E301" s="2" t="s">
        <v>57</v>
      </c>
      <c r="F301" s="2" t="s">
        <v>40</v>
      </c>
      <c r="G301" s="29">
        <v>31.522159720798399</v>
      </c>
      <c r="H301" s="29">
        <v>58.493599825308998</v>
      </c>
      <c r="I301" s="29">
        <f t="shared" si="24"/>
        <v>63.087727451274134</v>
      </c>
      <c r="J301" s="8">
        <v>1.8331821552116001</v>
      </c>
      <c r="K301" s="32">
        <v>0</v>
      </c>
      <c r="L301" s="43">
        <v>1.05103692563536</v>
      </c>
      <c r="M301" s="43">
        <v>1</v>
      </c>
      <c r="N301" s="8">
        <v>173.43715687042501</v>
      </c>
      <c r="O301" s="9">
        <f t="shared" si="28"/>
        <v>173.44</v>
      </c>
      <c r="P301" s="6">
        <f t="shared" si="25"/>
        <v>174.14824921359374</v>
      </c>
      <c r="Q301" s="6">
        <f t="shared" si="26"/>
        <v>176.84754707640445</v>
      </c>
      <c r="R301" s="13">
        <f>Q301*Index!$D$22</f>
        <v>230.92468811762518</v>
      </c>
      <c r="T301" s="8">
        <v>6.9678463213613</v>
      </c>
      <c r="U301" s="6">
        <f t="shared" si="27"/>
        <v>7.0758479393424007</v>
      </c>
      <c r="V301" s="6">
        <f>U301*Index!$H$27</f>
        <v>7.810412167548483</v>
      </c>
      <c r="X301" s="8">
        <v>238.73510028517401</v>
      </c>
      <c r="Y301" s="41">
        <f t="shared" si="29"/>
        <v>238.74</v>
      </c>
      <c r="Z301" s="27"/>
      <c r="AA301" s="37"/>
    </row>
    <row r="302" spans="1:27">
      <c r="A302" s="2" t="s">
        <v>531</v>
      </c>
      <c r="B302" s="2" t="s">
        <v>0</v>
      </c>
      <c r="C302" s="2">
        <v>30</v>
      </c>
      <c r="D302" s="2" t="s">
        <v>1457</v>
      </c>
      <c r="E302" s="2" t="s">
        <v>57</v>
      </c>
      <c r="F302" s="2" t="s">
        <v>40</v>
      </c>
      <c r="G302" s="29">
        <v>31.522159720798399</v>
      </c>
      <c r="H302" s="29">
        <v>71.200444226510101</v>
      </c>
      <c r="I302" s="29">
        <f t="shared" si="24"/>
        <v>73.335722451184722</v>
      </c>
      <c r="J302" s="8">
        <v>1.84935380959359</v>
      </c>
      <c r="K302" s="32">
        <v>0</v>
      </c>
      <c r="L302" s="43">
        <v>1.020786838949</v>
      </c>
      <c r="M302" s="43">
        <v>1</v>
      </c>
      <c r="N302" s="8">
        <v>193.91932386067299</v>
      </c>
      <c r="O302" s="9">
        <f t="shared" si="28"/>
        <v>193.92</v>
      </c>
      <c r="P302" s="6">
        <f t="shared" si="25"/>
        <v>194.71439308850174</v>
      </c>
      <c r="Q302" s="6">
        <f t="shared" si="26"/>
        <v>197.73246618137352</v>
      </c>
      <c r="R302" s="13">
        <f>Q302*Index!$D$22</f>
        <v>258.19588022860864</v>
      </c>
      <c r="T302" s="8">
        <v>8.0608052109629398</v>
      </c>
      <c r="U302" s="6">
        <f t="shared" si="27"/>
        <v>8.1857476917328658</v>
      </c>
      <c r="V302" s="6">
        <f>U302*Index!$H$27</f>
        <v>9.0355338215385732</v>
      </c>
      <c r="X302" s="8">
        <v>267.23141405014701</v>
      </c>
      <c r="Y302" s="41">
        <f t="shared" si="29"/>
        <v>267.23</v>
      </c>
      <c r="Z302" s="27"/>
      <c r="AA302" s="37"/>
    </row>
    <row r="303" spans="1:27">
      <c r="A303" s="2" t="s">
        <v>532</v>
      </c>
      <c r="B303" s="2" t="s">
        <v>0</v>
      </c>
      <c r="C303" s="2">
        <v>30</v>
      </c>
      <c r="D303" s="2" t="s">
        <v>1458</v>
      </c>
      <c r="E303" s="2" t="s">
        <v>57</v>
      </c>
      <c r="F303" s="2" t="s">
        <v>215</v>
      </c>
      <c r="G303" s="29">
        <v>31.522159720798399</v>
      </c>
      <c r="H303" s="29">
        <v>91.4422875114508</v>
      </c>
      <c r="I303" s="29">
        <f t="shared" si="24"/>
        <v>91.999889029854401</v>
      </c>
      <c r="J303" s="8">
        <v>1.8593992693886501</v>
      </c>
      <c r="K303" s="32">
        <v>0</v>
      </c>
      <c r="L303" s="43">
        <v>1.0045346564064199</v>
      </c>
      <c r="M303" s="43">
        <v>1</v>
      </c>
      <c r="N303" s="8">
        <v>229.67680720035301</v>
      </c>
      <c r="O303" s="9">
        <f t="shared" si="28"/>
        <v>229.68</v>
      </c>
      <c r="P303" s="6">
        <f t="shared" si="25"/>
        <v>230.61848210987446</v>
      </c>
      <c r="Q303" s="6">
        <f t="shared" si="26"/>
        <v>234.19306858257752</v>
      </c>
      <c r="R303" s="13">
        <f>Q303*Index!$D$22</f>
        <v>305.80554955832332</v>
      </c>
      <c r="T303" s="8">
        <v>9.7673543014821398</v>
      </c>
      <c r="U303" s="6">
        <f t="shared" si="27"/>
        <v>9.9187482931551134</v>
      </c>
      <c r="V303" s="6">
        <f>U303*Index!$H$27</f>
        <v>10.948442224849328</v>
      </c>
      <c r="X303" s="8">
        <v>316.75399178317298</v>
      </c>
      <c r="Y303" s="41">
        <f t="shared" si="29"/>
        <v>316.75</v>
      </c>
      <c r="Z303" s="27"/>
      <c r="AA303" s="37"/>
    </row>
    <row r="304" spans="1:27">
      <c r="A304" s="2" t="s">
        <v>533</v>
      </c>
      <c r="B304" s="2" t="s">
        <v>0</v>
      </c>
      <c r="C304" s="2">
        <v>30</v>
      </c>
      <c r="D304" s="2" t="s">
        <v>1452</v>
      </c>
      <c r="E304" s="2" t="s">
        <v>57</v>
      </c>
      <c r="F304" s="2" t="s">
        <v>215</v>
      </c>
      <c r="G304" s="29">
        <v>31.522159720798399</v>
      </c>
      <c r="H304" s="29">
        <v>74.944129825670004</v>
      </c>
      <c r="I304" s="29">
        <f t="shared" si="24"/>
        <v>71.634946942110901</v>
      </c>
      <c r="J304" s="8">
        <v>1.7605048634053</v>
      </c>
      <c r="K304" s="32">
        <v>0</v>
      </c>
      <c r="L304" s="43">
        <v>0.96891802186724296</v>
      </c>
      <c r="M304" s="43">
        <v>1</v>
      </c>
      <c r="N304" s="8">
        <v>181.608587974871</v>
      </c>
      <c r="O304" s="9">
        <f t="shared" si="28"/>
        <v>181.61</v>
      </c>
      <c r="P304" s="6">
        <f t="shared" si="25"/>
        <v>182.35318318556796</v>
      </c>
      <c r="Q304" s="6">
        <f t="shared" si="26"/>
        <v>185.17965752494428</v>
      </c>
      <c r="R304" s="13">
        <f>Q304*Index!$D$22</f>
        <v>241.80462418967818</v>
      </c>
      <c r="T304" s="8">
        <v>9.2747855730014095</v>
      </c>
      <c r="U304" s="6">
        <f t="shared" si="27"/>
        <v>9.4185447493829315</v>
      </c>
      <c r="V304" s="6">
        <f>U304*Index!$H$27</f>
        <v>10.396311105297288</v>
      </c>
      <c r="X304" s="8">
        <v>247.862935201168</v>
      </c>
      <c r="Y304" s="41">
        <f t="shared" si="29"/>
        <v>247.86</v>
      </c>
      <c r="Z304" s="27"/>
      <c r="AA304" s="37"/>
    </row>
    <row r="305" spans="1:27">
      <c r="A305" s="2" t="s">
        <v>534</v>
      </c>
      <c r="B305" s="2" t="s">
        <v>0</v>
      </c>
      <c r="C305" s="2">
        <v>30</v>
      </c>
      <c r="D305" s="2" t="s">
        <v>221</v>
      </c>
      <c r="E305" s="2" t="s">
        <v>57</v>
      </c>
      <c r="F305" s="2" t="s">
        <v>40</v>
      </c>
      <c r="G305" s="29">
        <v>31.522159720798399</v>
      </c>
      <c r="H305" s="29">
        <v>56.5118101648603</v>
      </c>
      <c r="I305" s="29">
        <f t="shared" si="24"/>
        <v>59.012644941117657</v>
      </c>
      <c r="J305" s="8">
        <v>2.0689395135466002</v>
      </c>
      <c r="K305" s="32">
        <v>1</v>
      </c>
      <c r="L305" s="43">
        <v>1.02840761105634</v>
      </c>
      <c r="M305" s="43">
        <v>1</v>
      </c>
      <c r="N305" s="8">
        <v>187.31103471626099</v>
      </c>
      <c r="O305" s="9">
        <f t="shared" si="28"/>
        <v>187.31</v>
      </c>
      <c r="P305" s="6">
        <f t="shared" si="25"/>
        <v>188.07900995859765</v>
      </c>
      <c r="Q305" s="6">
        <f t="shared" si="26"/>
        <v>190.99423461295592</v>
      </c>
      <c r="R305" s="13">
        <f>Q305*Index!$D$22</f>
        <v>249.39720561239292</v>
      </c>
      <c r="T305" s="8">
        <v>8.0123294822416309</v>
      </c>
      <c r="U305" s="6">
        <f t="shared" si="27"/>
        <v>8.1365205892163761</v>
      </c>
      <c r="V305" s="6">
        <f>U305*Index!$H$27</f>
        <v>8.981196311212754</v>
      </c>
      <c r="X305" s="8">
        <v>258.37840192360602</v>
      </c>
      <c r="Y305" s="41">
        <f t="shared" si="29"/>
        <v>258.38</v>
      </c>
      <c r="Z305" s="27"/>
      <c r="AA305" s="37"/>
    </row>
    <row r="306" spans="1:27">
      <c r="A306" s="2" t="s">
        <v>535</v>
      </c>
      <c r="B306" s="2" t="s">
        <v>0</v>
      </c>
      <c r="C306" s="2">
        <v>30</v>
      </c>
      <c r="D306" s="2" t="s">
        <v>60</v>
      </c>
      <c r="E306" s="2" t="s">
        <v>58</v>
      </c>
      <c r="F306" s="2" t="s">
        <v>40</v>
      </c>
      <c r="G306" s="29">
        <v>31.522159720798399</v>
      </c>
      <c r="H306" s="29">
        <v>21.2649068755161</v>
      </c>
      <c r="I306" s="29">
        <f t="shared" si="24"/>
        <v>21.347821514009418</v>
      </c>
      <c r="J306" s="8">
        <v>1.7494369873979101</v>
      </c>
      <c r="K306" s="32">
        <v>0</v>
      </c>
      <c r="L306" s="43">
        <v>1.00157073775528</v>
      </c>
      <c r="M306" s="43">
        <v>1</v>
      </c>
      <c r="N306" s="8">
        <v>92.492700695206594</v>
      </c>
      <c r="O306" s="9">
        <f t="shared" si="28"/>
        <v>92.49</v>
      </c>
      <c r="P306" s="6">
        <f t="shared" si="25"/>
        <v>92.871920768056938</v>
      </c>
      <c r="Q306" s="6">
        <f t="shared" si="26"/>
        <v>94.31143553996182</v>
      </c>
      <c r="R306" s="13">
        <f>Q306*Index!$D$22</f>
        <v>123.15035858869989</v>
      </c>
      <c r="T306" s="8">
        <v>5.5062824096755403</v>
      </c>
      <c r="U306" s="6">
        <f t="shared" si="27"/>
        <v>5.5916297870255116</v>
      </c>
      <c r="V306" s="6">
        <f>U306*Index!$H$27</f>
        <v>6.1721130385214815</v>
      </c>
      <c r="X306" s="8">
        <v>129.32247162722101</v>
      </c>
      <c r="Y306" s="41">
        <f t="shared" si="29"/>
        <v>129.32</v>
      </c>
      <c r="Z306" s="27"/>
      <c r="AA306" s="37"/>
    </row>
    <row r="307" spans="1:27">
      <c r="A307" s="2" t="s">
        <v>536</v>
      </c>
      <c r="B307" s="2" t="s">
        <v>0</v>
      </c>
      <c r="C307" s="2">
        <v>30</v>
      </c>
      <c r="D307" s="2" t="s">
        <v>61</v>
      </c>
      <c r="E307" s="2" t="s">
        <v>58</v>
      </c>
      <c r="F307" s="2" t="s">
        <v>40</v>
      </c>
      <c r="G307" s="29">
        <v>31.522159720798399</v>
      </c>
      <c r="H307" s="29">
        <v>31.013843974449799</v>
      </c>
      <c r="I307" s="29">
        <f t="shared" si="24"/>
        <v>32.193153405300215</v>
      </c>
      <c r="J307" s="8">
        <v>2.0582167818163102</v>
      </c>
      <c r="K307" s="32">
        <v>0</v>
      </c>
      <c r="L307" s="43">
        <v>1.01885808752023</v>
      </c>
      <c r="M307" s="43">
        <v>1</v>
      </c>
      <c r="N307" s="8">
        <v>131.13992673481701</v>
      </c>
      <c r="O307" s="9">
        <f t="shared" si="28"/>
        <v>131.13999999999999</v>
      </c>
      <c r="P307" s="6">
        <f t="shared" si="25"/>
        <v>131.67760043442976</v>
      </c>
      <c r="Q307" s="6">
        <f t="shared" si="26"/>
        <v>133.71860324116344</v>
      </c>
      <c r="R307" s="13">
        <f>Q307*Index!$D$22</f>
        <v>174.6076055872538</v>
      </c>
      <c r="T307" s="8">
        <v>6.06171868459748</v>
      </c>
      <c r="U307" s="6">
        <f t="shared" si="27"/>
        <v>6.1556753242087412</v>
      </c>
      <c r="V307" s="6">
        <f>U307*Index!$H$27</f>
        <v>6.7947137733638332</v>
      </c>
      <c r="X307" s="8">
        <v>181.40231936061801</v>
      </c>
      <c r="Y307" s="41">
        <f t="shared" si="29"/>
        <v>181.4</v>
      </c>
      <c r="Z307" s="27"/>
      <c r="AA307" s="37"/>
    </row>
    <row r="308" spans="1:27">
      <c r="A308" s="2" t="s">
        <v>537</v>
      </c>
      <c r="B308" s="2" t="s">
        <v>0</v>
      </c>
      <c r="C308" s="2">
        <v>30</v>
      </c>
      <c r="D308" s="2" t="s">
        <v>62</v>
      </c>
      <c r="E308" s="2" t="s">
        <v>58</v>
      </c>
      <c r="F308" s="2" t="s">
        <v>40</v>
      </c>
      <c r="G308" s="29">
        <v>31.522159720798399</v>
      </c>
      <c r="H308" s="29">
        <v>40.203559104273801</v>
      </c>
      <c r="I308" s="29">
        <f t="shared" si="24"/>
        <v>42.353957377505282</v>
      </c>
      <c r="J308" s="8">
        <v>2.0631010851345701</v>
      </c>
      <c r="K308" s="32">
        <v>0</v>
      </c>
      <c r="L308" s="43">
        <v>1.02998085356908</v>
      </c>
      <c r="M308" s="43">
        <v>1</v>
      </c>
      <c r="N308" s="8">
        <v>152.413897351039</v>
      </c>
      <c r="O308" s="9">
        <f t="shared" si="28"/>
        <v>152.41</v>
      </c>
      <c r="P308" s="6">
        <f t="shared" si="25"/>
        <v>153.03879433017826</v>
      </c>
      <c r="Q308" s="6">
        <f t="shared" si="26"/>
        <v>155.41089564229603</v>
      </c>
      <c r="R308" s="13">
        <f>Q308*Index!$D$22</f>
        <v>202.93305278796439</v>
      </c>
      <c r="T308" s="8">
        <v>6.5892631951095701</v>
      </c>
      <c r="U308" s="6">
        <f t="shared" si="27"/>
        <v>6.6913967746337688</v>
      </c>
      <c r="V308" s="6">
        <f>U308*Index!$H$27</f>
        <v>7.3860500161273004</v>
      </c>
      <c r="X308" s="8">
        <v>210.31910280409201</v>
      </c>
      <c r="Y308" s="41">
        <f t="shared" si="29"/>
        <v>210.32</v>
      </c>
      <c r="Z308" s="27"/>
      <c r="AA308" s="37"/>
    </row>
    <row r="309" spans="1:27">
      <c r="A309" s="2" t="s">
        <v>538</v>
      </c>
      <c r="B309" s="2" t="s">
        <v>0</v>
      </c>
      <c r="C309" s="2">
        <v>30</v>
      </c>
      <c r="D309" s="2" t="s">
        <v>63</v>
      </c>
      <c r="E309" s="2" t="s">
        <v>58</v>
      </c>
      <c r="F309" s="2" t="s">
        <v>40</v>
      </c>
      <c r="G309" s="29">
        <v>31.522159720798399</v>
      </c>
      <c r="H309" s="29">
        <v>50.865040915096301</v>
      </c>
      <c r="I309" s="29">
        <f t="shared" si="24"/>
        <v>55.069830347255945</v>
      </c>
      <c r="J309" s="8">
        <v>1.99653817117065</v>
      </c>
      <c r="K309" s="32">
        <v>0</v>
      </c>
      <c r="L309" s="43">
        <v>1.05103692563536</v>
      </c>
      <c r="M309" s="43">
        <v>1</v>
      </c>
      <c r="N309" s="8">
        <v>172.884213488499</v>
      </c>
      <c r="O309" s="9">
        <f t="shared" si="28"/>
        <v>172.88</v>
      </c>
      <c r="P309" s="6">
        <f t="shared" si="25"/>
        <v>173.59303876380184</v>
      </c>
      <c r="Q309" s="6">
        <f t="shared" si="26"/>
        <v>176.28373086464077</v>
      </c>
      <c r="R309" s="13">
        <f>Q309*Index!$D$22</f>
        <v>230.18846595899416</v>
      </c>
      <c r="T309" s="8">
        <v>6.5169849562596696</v>
      </c>
      <c r="U309" s="6">
        <f t="shared" si="27"/>
        <v>6.6179982230816945</v>
      </c>
      <c r="V309" s="6">
        <f>U309*Index!$H$27</f>
        <v>7.3050317487709169</v>
      </c>
      <c r="X309" s="8">
        <v>237.49349770776499</v>
      </c>
      <c r="Y309" s="41">
        <f t="shared" si="29"/>
        <v>237.49</v>
      </c>
      <c r="Z309" s="27"/>
      <c r="AA309" s="37"/>
    </row>
    <row r="310" spans="1:27">
      <c r="A310" s="2" t="s">
        <v>539</v>
      </c>
      <c r="B310" s="2" t="s">
        <v>0</v>
      </c>
      <c r="C310" s="2">
        <v>30</v>
      </c>
      <c r="D310" s="2" t="s">
        <v>1457</v>
      </c>
      <c r="E310" s="2" t="s">
        <v>58</v>
      </c>
      <c r="F310" s="2" t="s">
        <v>40</v>
      </c>
      <c r="G310" s="29">
        <v>31.522159720798399</v>
      </c>
      <c r="H310" s="29">
        <v>60.900748904754799</v>
      </c>
      <c r="I310" s="29">
        <f t="shared" si="24"/>
        <v>62.821929021552307</v>
      </c>
      <c r="J310" s="8">
        <v>2.0030335530457699</v>
      </c>
      <c r="K310" s="32">
        <v>0</v>
      </c>
      <c r="L310" s="43">
        <v>1.020786838949</v>
      </c>
      <c r="M310" s="43">
        <v>1</v>
      </c>
      <c r="N310" s="8">
        <v>188.974375282457</v>
      </c>
      <c r="O310" s="9">
        <f t="shared" si="28"/>
        <v>188.97</v>
      </c>
      <c r="P310" s="6">
        <f t="shared" si="25"/>
        <v>189.74917022111507</v>
      </c>
      <c r="Q310" s="6">
        <f t="shared" si="26"/>
        <v>192.69028235954235</v>
      </c>
      <c r="R310" s="13">
        <f>Q310*Index!$D$22</f>
        <v>251.61187753398798</v>
      </c>
      <c r="T310" s="8">
        <v>7.5677760730496804</v>
      </c>
      <c r="U310" s="6">
        <f t="shared" si="27"/>
        <v>7.685076602181951</v>
      </c>
      <c r="V310" s="6">
        <f>U310*Index!$H$27</f>
        <v>8.48288661892901</v>
      </c>
      <c r="X310" s="8">
        <v>260.09476415291698</v>
      </c>
      <c r="Y310" s="41">
        <f t="shared" si="29"/>
        <v>260.08999999999997</v>
      </c>
      <c r="Z310" s="27"/>
      <c r="AA310" s="37"/>
    </row>
    <row r="311" spans="1:27">
      <c r="A311" s="2" t="s">
        <v>540</v>
      </c>
      <c r="B311" s="2" t="s">
        <v>0</v>
      </c>
      <c r="C311" s="2">
        <v>30</v>
      </c>
      <c r="D311" s="2" t="s">
        <v>1458</v>
      </c>
      <c r="E311" s="2" t="s">
        <v>58</v>
      </c>
      <c r="F311" s="2" t="s">
        <v>215</v>
      </c>
      <c r="G311" s="29">
        <v>31.522159720798399</v>
      </c>
      <c r="H311" s="29">
        <v>82.214955391501604</v>
      </c>
      <c r="I311" s="29">
        <f t="shared" si="24"/>
        <v>82.730714129193316</v>
      </c>
      <c r="J311" s="8">
        <v>2.10533225139661</v>
      </c>
      <c r="K311" s="32">
        <v>0</v>
      </c>
      <c r="L311" s="43">
        <v>1.0045346564064199</v>
      </c>
      <c r="M311" s="43">
        <v>1</v>
      </c>
      <c r="N311" s="8">
        <v>240.54026013113599</v>
      </c>
      <c r="O311" s="9">
        <f t="shared" si="28"/>
        <v>240.54</v>
      </c>
      <c r="P311" s="6">
        <f t="shared" si="25"/>
        <v>241.52647519767365</v>
      </c>
      <c r="Q311" s="6">
        <f t="shared" si="26"/>
        <v>245.2701355632376</v>
      </c>
      <c r="R311" s="13">
        <f>Q311*Index!$D$22</f>
        <v>320.26980580645687</v>
      </c>
      <c r="T311" s="8">
        <v>14.9849009992208</v>
      </c>
      <c r="U311" s="6">
        <f t="shared" si="27"/>
        <v>15.217166964708724</v>
      </c>
      <c r="V311" s="6">
        <f>U311*Index!$H$27</f>
        <v>16.79690505443839</v>
      </c>
      <c r="X311" s="8">
        <v>337.066710860895</v>
      </c>
      <c r="Y311" s="41">
        <f t="shared" si="29"/>
        <v>337.07</v>
      </c>
      <c r="Z311" s="27"/>
      <c r="AA311" s="37"/>
    </row>
    <row r="312" spans="1:27">
      <c r="A312" s="2" t="s">
        <v>541</v>
      </c>
      <c r="B312" s="2" t="s">
        <v>0</v>
      </c>
      <c r="C312" s="2">
        <v>30</v>
      </c>
      <c r="D312" s="2" t="s">
        <v>1452</v>
      </c>
      <c r="E312" s="2" t="s">
        <v>58</v>
      </c>
      <c r="F312" s="2" t="s">
        <v>215</v>
      </c>
      <c r="G312" s="29">
        <v>31.522159720798399</v>
      </c>
      <c r="H312" s="29">
        <v>66.947749623639496</v>
      </c>
      <c r="I312" s="29">
        <f t="shared" si="24"/>
        <v>63.887110054661107</v>
      </c>
      <c r="J312" s="8">
        <v>2.25090014307359</v>
      </c>
      <c r="K312" s="32">
        <v>0</v>
      </c>
      <c r="L312" s="43">
        <v>0.96891802186724296</v>
      </c>
      <c r="M312" s="43">
        <v>1</v>
      </c>
      <c r="N312" s="8">
        <v>214.756738988129</v>
      </c>
      <c r="O312" s="9">
        <f t="shared" si="28"/>
        <v>214.76</v>
      </c>
      <c r="P312" s="6">
        <f t="shared" si="25"/>
        <v>215.63724161798032</v>
      </c>
      <c r="Q312" s="6">
        <f t="shared" si="26"/>
        <v>218.97961886305904</v>
      </c>
      <c r="R312" s="13">
        <f>Q312*Index!$D$22</f>
        <v>285.94007112929444</v>
      </c>
      <c r="T312" s="8">
        <v>8.8010631546281299</v>
      </c>
      <c r="U312" s="6">
        <f t="shared" si="27"/>
        <v>8.9374796335248661</v>
      </c>
      <c r="V312" s="6">
        <f>U312*Index!$H$27</f>
        <v>9.8653052291831465</v>
      </c>
      <c r="X312" s="8">
        <v>290.71735498024202</v>
      </c>
      <c r="Y312" s="41">
        <f t="shared" si="29"/>
        <v>290.72000000000003</v>
      </c>
      <c r="Z312" s="27"/>
      <c r="AA312" s="37"/>
    </row>
    <row r="313" spans="1:27">
      <c r="A313" s="2" t="s">
        <v>542</v>
      </c>
      <c r="B313" s="2" t="s">
        <v>0</v>
      </c>
      <c r="C313" s="2">
        <v>30</v>
      </c>
      <c r="D313" s="2" t="s">
        <v>221</v>
      </c>
      <c r="E313" s="2" t="s">
        <v>58</v>
      </c>
      <c r="F313" s="2" t="s">
        <v>40</v>
      </c>
      <c r="G313" s="29">
        <v>31.522159720798399</v>
      </c>
      <c r="H313" s="29">
        <v>52.646449289773003</v>
      </c>
      <c r="I313" s="29">
        <f t="shared" si="24"/>
        <v>55.037478397698479</v>
      </c>
      <c r="J313" s="8">
        <v>2.35163571334071</v>
      </c>
      <c r="K313" s="32">
        <v>1</v>
      </c>
      <c r="L313" s="43">
        <v>1.02840761105634</v>
      </c>
      <c r="M313" s="43">
        <v>1</v>
      </c>
      <c r="N313" s="8">
        <v>203.556736333305</v>
      </c>
      <c r="O313" s="9">
        <f t="shared" si="28"/>
        <v>203.56</v>
      </c>
      <c r="P313" s="6">
        <f t="shared" si="25"/>
        <v>204.39131895227155</v>
      </c>
      <c r="Q313" s="6">
        <f t="shared" si="26"/>
        <v>207.55938439603176</v>
      </c>
      <c r="R313" s="13">
        <f>Q313*Index!$D$22</f>
        <v>271.02771228617712</v>
      </c>
      <c r="T313" s="8">
        <v>7.9544614380432703</v>
      </c>
      <c r="U313" s="6">
        <f t="shared" si="27"/>
        <v>8.0777555903329414</v>
      </c>
      <c r="V313" s="6">
        <f>U313*Index!$H$27</f>
        <v>8.9163307479276561</v>
      </c>
      <c r="X313" s="8">
        <v>279.94404303410499</v>
      </c>
      <c r="Y313" s="41">
        <f t="shared" si="29"/>
        <v>279.94</v>
      </c>
      <c r="Z313" s="27"/>
      <c r="AA313" s="37"/>
    </row>
    <row r="314" spans="1:27">
      <c r="A314" s="2" t="s">
        <v>543</v>
      </c>
      <c r="B314" s="2" t="s">
        <v>0</v>
      </c>
      <c r="C314" s="2">
        <v>30</v>
      </c>
      <c r="D314" s="2" t="s">
        <v>60</v>
      </c>
      <c r="E314" s="2" t="s">
        <v>59</v>
      </c>
      <c r="F314" s="2" t="s">
        <v>40</v>
      </c>
      <c r="G314" s="29">
        <v>31.522159720798399</v>
      </c>
      <c r="H314" s="29">
        <v>20.145777071049501</v>
      </c>
      <c r="I314" s="29">
        <f t="shared" si="24"/>
        <v>20.22693385010588</v>
      </c>
      <c r="J314" s="8">
        <v>1.2616330549788599</v>
      </c>
      <c r="K314" s="32">
        <v>1</v>
      </c>
      <c r="L314" s="43">
        <v>1.00157073775528</v>
      </c>
      <c r="M314" s="43">
        <v>1</v>
      </c>
      <c r="N314" s="8">
        <v>65.288367014246901</v>
      </c>
      <c r="O314" s="9">
        <f t="shared" si="28"/>
        <v>65.290000000000006</v>
      </c>
      <c r="P314" s="6">
        <f t="shared" si="25"/>
        <v>65.556049319005311</v>
      </c>
      <c r="Q314" s="6">
        <f t="shared" si="26"/>
        <v>66.572168083449895</v>
      </c>
      <c r="R314" s="13">
        <f>Q314*Index!$D$22</f>
        <v>86.928868430066686</v>
      </c>
      <c r="T314" s="8">
        <v>5.3949424698960602</v>
      </c>
      <c r="U314" s="6">
        <f t="shared" si="27"/>
        <v>5.4785640781794491</v>
      </c>
      <c r="V314" s="6">
        <f>U314*Index!$H$27</f>
        <v>6.0473096516095453</v>
      </c>
      <c r="X314" s="8">
        <v>92.976178081676295</v>
      </c>
      <c r="Y314" s="41">
        <f t="shared" si="29"/>
        <v>92.98</v>
      </c>
      <c r="Z314" s="27"/>
      <c r="AA314" s="37"/>
    </row>
    <row r="315" spans="1:27">
      <c r="A315" s="2" t="s">
        <v>544</v>
      </c>
      <c r="B315" s="2" t="s">
        <v>0</v>
      </c>
      <c r="C315" s="2">
        <v>30</v>
      </c>
      <c r="D315" s="2" t="s">
        <v>61</v>
      </c>
      <c r="E315" s="2" t="s">
        <v>59</v>
      </c>
      <c r="F315" s="2" t="s">
        <v>40</v>
      </c>
      <c r="G315" s="29">
        <v>31.522159720798399</v>
      </c>
      <c r="H315" s="29">
        <v>29.8500266489464</v>
      </c>
      <c r="I315" s="29">
        <f t="shared" si="24"/>
        <v>31.007388710814908</v>
      </c>
      <c r="J315" s="8">
        <v>1.52096643815653</v>
      </c>
      <c r="K315" s="32">
        <v>0</v>
      </c>
      <c r="L315" s="43">
        <v>1.01885808752023</v>
      </c>
      <c r="M315" s="43">
        <v>1</v>
      </c>
      <c r="N315" s="8">
        <v>95.105344557566696</v>
      </c>
      <c r="O315" s="9">
        <f t="shared" si="28"/>
        <v>95.11</v>
      </c>
      <c r="P315" s="6">
        <f t="shared" si="25"/>
        <v>95.495276470252719</v>
      </c>
      <c r="Q315" s="6">
        <f t="shared" si="26"/>
        <v>96.975453255541638</v>
      </c>
      <c r="R315" s="13">
        <f>Q315*Index!$D$22</f>
        <v>126.62899015741662</v>
      </c>
      <c r="T315" s="8">
        <v>6.4218925549064201</v>
      </c>
      <c r="U315" s="6">
        <f t="shared" si="27"/>
        <v>6.5214318895074701</v>
      </c>
      <c r="V315" s="6">
        <f>U315*Index!$H$27</f>
        <v>7.1984405849712942</v>
      </c>
      <c r="X315" s="8">
        <v>133.827430742388</v>
      </c>
      <c r="Y315" s="41">
        <f t="shared" si="29"/>
        <v>133.83000000000001</v>
      </c>
      <c r="Z315" s="27"/>
      <c r="AA315" s="37"/>
    </row>
    <row r="316" spans="1:27">
      <c r="A316" s="2" t="s">
        <v>545</v>
      </c>
      <c r="B316" s="2" t="s">
        <v>0</v>
      </c>
      <c r="C316" s="2">
        <v>30</v>
      </c>
      <c r="D316" s="2" t="s">
        <v>62</v>
      </c>
      <c r="E316" s="2" t="s">
        <v>59</v>
      </c>
      <c r="F316" s="2" t="s">
        <v>40</v>
      </c>
      <c r="G316" s="29">
        <v>31.522159720798399</v>
      </c>
      <c r="H316" s="29">
        <v>39.347557272167897</v>
      </c>
      <c r="I316" s="29">
        <f t="shared" si="24"/>
        <v>41.472291879816154</v>
      </c>
      <c r="J316" s="8">
        <v>1.6002566273624701</v>
      </c>
      <c r="K316" s="32">
        <v>0</v>
      </c>
      <c r="L316" s="43">
        <v>1.02998085356908</v>
      </c>
      <c r="M316" s="43">
        <v>1</v>
      </c>
      <c r="N316" s="8">
        <v>116.809854934573</v>
      </c>
      <c r="O316" s="9">
        <f t="shared" si="28"/>
        <v>116.81</v>
      </c>
      <c r="P316" s="6">
        <f t="shared" si="25"/>
        <v>117.28877533980474</v>
      </c>
      <c r="Q316" s="6">
        <f t="shared" si="26"/>
        <v>119.10675135757172</v>
      </c>
      <c r="R316" s="13">
        <f>Q316*Index!$D$22</f>
        <v>155.52768395519658</v>
      </c>
      <c r="T316" s="8">
        <v>6.6701690381111796</v>
      </c>
      <c r="U316" s="6">
        <f t="shared" si="27"/>
        <v>6.7735566582019029</v>
      </c>
      <c r="V316" s="6">
        <f>U316*Index!$H$27</f>
        <v>7.4767391547020559</v>
      </c>
      <c r="X316" s="8">
        <v>163.00442310989899</v>
      </c>
      <c r="Y316" s="41">
        <f t="shared" si="29"/>
        <v>163</v>
      </c>
      <c r="Z316" s="27"/>
      <c r="AA316" s="37"/>
    </row>
    <row r="317" spans="1:27">
      <c r="A317" s="2" t="s">
        <v>546</v>
      </c>
      <c r="B317" s="2" t="s">
        <v>0</v>
      </c>
      <c r="C317" s="2">
        <v>30</v>
      </c>
      <c r="D317" s="2" t="s">
        <v>63</v>
      </c>
      <c r="E317" s="2" t="s">
        <v>59</v>
      </c>
      <c r="F317" s="2" t="s">
        <v>40</v>
      </c>
      <c r="G317" s="29">
        <v>31.522159720798399</v>
      </c>
      <c r="H317" s="29">
        <v>50.363635268530203</v>
      </c>
      <c r="I317" s="29">
        <f t="shared" si="24"/>
        <v>54.542834497992899</v>
      </c>
      <c r="J317" s="8">
        <v>1.61351708750033</v>
      </c>
      <c r="K317" s="32">
        <v>0</v>
      </c>
      <c r="L317" s="43">
        <v>1.05103692563536</v>
      </c>
      <c r="M317" s="43">
        <v>1</v>
      </c>
      <c r="N317" s="8">
        <v>138.867338807636</v>
      </c>
      <c r="O317" s="9">
        <f t="shared" si="28"/>
        <v>138.87</v>
      </c>
      <c r="P317" s="6">
        <f t="shared" si="25"/>
        <v>139.4366948967473</v>
      </c>
      <c r="Q317" s="6">
        <f t="shared" si="26"/>
        <v>141.59796366764689</v>
      </c>
      <c r="R317" s="13">
        <f>Q317*Index!$D$22</f>
        <v>184.89634794829965</v>
      </c>
      <c r="T317" s="8">
        <v>6.6360352770245497</v>
      </c>
      <c r="U317" s="6">
        <f t="shared" si="27"/>
        <v>6.7388938238184304</v>
      </c>
      <c r="V317" s="6">
        <f>U317*Index!$H$27</f>
        <v>7.4384778712839799</v>
      </c>
      <c r="X317" s="8">
        <v>192.33482581958401</v>
      </c>
      <c r="Y317" s="41">
        <f t="shared" si="29"/>
        <v>192.33</v>
      </c>
      <c r="Z317" s="27"/>
      <c r="AA317" s="37"/>
    </row>
    <row r="318" spans="1:27">
      <c r="A318" s="2" t="s">
        <v>547</v>
      </c>
      <c r="B318" s="2" t="s">
        <v>0</v>
      </c>
      <c r="C318" s="2">
        <v>30</v>
      </c>
      <c r="D318" s="2" t="s">
        <v>1457</v>
      </c>
      <c r="E318" s="2" t="s">
        <v>59</v>
      </c>
      <c r="F318" s="2" t="s">
        <v>40</v>
      </c>
      <c r="G318" s="29">
        <v>31.522159720798399</v>
      </c>
      <c r="H318" s="29">
        <v>61.155534680099699</v>
      </c>
      <c r="I318" s="29">
        <f t="shared" ref="I318:I380" si="30">(G318+H318)*L318*M318-G318</f>
        <v>63.082010987775817</v>
      </c>
      <c r="J318" s="8">
        <v>1.6160496905900501</v>
      </c>
      <c r="K318" s="32">
        <v>0</v>
      </c>
      <c r="L318" s="43">
        <v>1.020786838949</v>
      </c>
      <c r="M318" s="43">
        <v>1</v>
      </c>
      <c r="N318" s="8">
        <v>152.88504080211999</v>
      </c>
      <c r="O318" s="9">
        <f t="shared" si="28"/>
        <v>152.88999999999999</v>
      </c>
      <c r="P318" s="6">
        <f t="shared" ref="P318:P380" si="31">N318*(1.0041)</f>
        <v>153.51186946940868</v>
      </c>
      <c r="Q318" s="6">
        <f t="shared" ref="Q318:Q380" si="32">P318*(1.0155)</f>
        <v>155.89130344618454</v>
      </c>
      <c r="R318" s="13">
        <f>Q318*Index!$D$22</f>
        <v>203.56036158650994</v>
      </c>
      <c r="T318" s="8">
        <v>7.0534264188540998</v>
      </c>
      <c r="U318" s="6">
        <f t="shared" ref="U318:U380" si="33">T318*(1.0155)</f>
        <v>7.1627545283463387</v>
      </c>
      <c r="V318" s="6">
        <f>U318*Index!$H$27</f>
        <v>7.9063407807712789</v>
      </c>
      <c r="X318" s="8">
        <v>211.46670236728099</v>
      </c>
      <c r="Y318" s="41">
        <f t="shared" si="29"/>
        <v>211.47</v>
      </c>
      <c r="Z318" s="27"/>
      <c r="AA318" s="37"/>
    </row>
    <row r="319" spans="1:27">
      <c r="A319" s="2" t="s">
        <v>548</v>
      </c>
      <c r="B319" s="2" t="s">
        <v>0</v>
      </c>
      <c r="C319" s="2">
        <v>30</v>
      </c>
      <c r="D319" s="2" t="s">
        <v>1458</v>
      </c>
      <c r="E319" s="2" t="s">
        <v>59</v>
      </c>
      <c r="F319" s="2" t="s">
        <v>215</v>
      </c>
      <c r="G319" s="29">
        <v>31.522159720798399</v>
      </c>
      <c r="H319" s="29">
        <v>79.112357810690597</v>
      </c>
      <c r="I319" s="29">
        <f t="shared" si="30"/>
        <v>79.614047334385944</v>
      </c>
      <c r="J319" s="8">
        <v>1.5529603850646401</v>
      </c>
      <c r="K319" s="32">
        <v>0</v>
      </c>
      <c r="L319" s="43">
        <v>1.0045346564064199</v>
      </c>
      <c r="M319" s="43">
        <v>1</v>
      </c>
      <c r="N319" s="8">
        <v>172.59012690304201</v>
      </c>
      <c r="O319" s="9">
        <f t="shared" si="28"/>
        <v>172.59</v>
      </c>
      <c r="P319" s="6">
        <f t="shared" si="31"/>
        <v>173.29774642334448</v>
      </c>
      <c r="Q319" s="6">
        <f t="shared" si="32"/>
        <v>175.98386149290633</v>
      </c>
      <c r="R319" s="13">
        <f>Q319*Index!$D$22</f>
        <v>229.79690134705251</v>
      </c>
      <c r="T319" s="8">
        <v>9.6703025101391304</v>
      </c>
      <c r="U319" s="6">
        <f t="shared" si="33"/>
        <v>9.8201921990462875</v>
      </c>
      <c r="V319" s="6">
        <f>U319*Index!$H$27</f>
        <v>10.839654737722356</v>
      </c>
      <c r="X319" s="8">
        <v>240.63655608477501</v>
      </c>
      <c r="Y319" s="41">
        <f t="shared" si="29"/>
        <v>240.64</v>
      </c>
      <c r="Z319" s="27"/>
      <c r="AA319" s="37"/>
    </row>
    <row r="320" spans="1:27">
      <c r="A320" s="2" t="s">
        <v>549</v>
      </c>
      <c r="B320" s="2" t="s">
        <v>0</v>
      </c>
      <c r="C320" s="2">
        <v>30</v>
      </c>
      <c r="D320" s="2" t="s">
        <v>1452</v>
      </c>
      <c r="E320" s="2" t="s">
        <v>59</v>
      </c>
      <c r="F320" s="2" t="s">
        <v>215</v>
      </c>
      <c r="G320" s="29">
        <v>31.522159720798399</v>
      </c>
      <c r="H320" s="29">
        <v>64.779148019929707</v>
      </c>
      <c r="I320" s="29">
        <f t="shared" si="30"/>
        <v>61.785912878576497</v>
      </c>
      <c r="J320" s="8">
        <v>1.6120415516771001</v>
      </c>
      <c r="K320" s="32">
        <v>0</v>
      </c>
      <c r="L320" s="43">
        <v>0.96891802186724296</v>
      </c>
      <c r="M320" s="43">
        <v>1</v>
      </c>
      <c r="N320" s="8">
        <v>150.41649013709599</v>
      </c>
      <c r="O320" s="9">
        <f t="shared" si="28"/>
        <v>150.41999999999999</v>
      </c>
      <c r="P320" s="6">
        <f t="shared" si="31"/>
        <v>151.03319774665809</v>
      </c>
      <c r="Q320" s="6">
        <f t="shared" si="32"/>
        <v>153.3742123117313</v>
      </c>
      <c r="R320" s="13">
        <f>Q320*Index!$D$22</f>
        <v>200.27358438888149</v>
      </c>
      <c r="T320" s="8">
        <v>8.4088609067167592</v>
      </c>
      <c r="U320" s="6">
        <f t="shared" si="33"/>
        <v>8.5391982507708697</v>
      </c>
      <c r="V320" s="6">
        <f>U320*Index!$H$27</f>
        <v>9.4256771048033361</v>
      </c>
      <c r="X320" s="8">
        <v>206.09231445771499</v>
      </c>
      <c r="Y320" s="41">
        <f t="shared" si="29"/>
        <v>206.09</v>
      </c>
      <c r="Z320" s="27"/>
      <c r="AA320" s="37"/>
    </row>
    <row r="321" spans="1:27">
      <c r="A321" s="2" t="s">
        <v>550</v>
      </c>
      <c r="B321" s="2" t="s">
        <v>0</v>
      </c>
      <c r="C321" s="2">
        <v>30</v>
      </c>
      <c r="D321" s="2" t="s">
        <v>221</v>
      </c>
      <c r="E321" s="2" t="s">
        <v>59</v>
      </c>
      <c r="F321" s="2" t="s">
        <v>40</v>
      </c>
      <c r="G321" s="29">
        <v>31.522159720798399</v>
      </c>
      <c r="H321" s="29">
        <v>49.135431765194099</v>
      </c>
      <c r="I321" s="29">
        <f t="shared" si="30"/>
        <v>51.426721252869342</v>
      </c>
      <c r="J321" s="8">
        <v>1.89151321963775</v>
      </c>
      <c r="K321" s="32">
        <v>1</v>
      </c>
      <c r="L321" s="43">
        <v>1.02840761105634</v>
      </c>
      <c r="M321" s="43">
        <v>1</v>
      </c>
      <c r="N321" s="8">
        <v>156.89890491585101</v>
      </c>
      <c r="O321" s="9">
        <f t="shared" si="28"/>
        <v>156.9</v>
      </c>
      <c r="P321" s="6">
        <f t="shared" si="31"/>
        <v>157.54219042600599</v>
      </c>
      <c r="Q321" s="6">
        <f t="shared" si="32"/>
        <v>159.9840943776091</v>
      </c>
      <c r="R321" s="13">
        <f>Q321*Index!$D$22</f>
        <v>208.90466228501799</v>
      </c>
      <c r="T321" s="8">
        <v>7.3914369916137801</v>
      </c>
      <c r="U321" s="6">
        <f t="shared" si="33"/>
        <v>7.5060042649837939</v>
      </c>
      <c r="V321" s="6">
        <f>U321*Index!$H$27</f>
        <v>8.2852242647753389</v>
      </c>
      <c r="X321" s="8">
        <v>217.18988654979299</v>
      </c>
      <c r="Y321" s="41">
        <f t="shared" si="29"/>
        <v>217.19</v>
      </c>
      <c r="Z321" s="27"/>
      <c r="AA321" s="37"/>
    </row>
    <row r="322" spans="1:27">
      <c r="A322" s="2" t="s">
        <v>551</v>
      </c>
      <c r="B322" s="2" t="s">
        <v>51</v>
      </c>
      <c r="C322" s="2">
        <v>30</v>
      </c>
      <c r="D322" s="2" t="s">
        <v>60</v>
      </c>
      <c r="E322" s="2" t="s">
        <v>52</v>
      </c>
      <c r="F322" s="2" t="s">
        <v>40</v>
      </c>
      <c r="G322" s="29">
        <v>31.522159720798399</v>
      </c>
      <c r="H322" s="29">
        <v>14.787955329845399</v>
      </c>
      <c r="I322" s="29">
        <f t="shared" si="30"/>
        <v>14.844596907988759</v>
      </c>
      <c r="J322" s="8">
        <v>1.25977154700212</v>
      </c>
      <c r="K322" s="32">
        <v>1</v>
      </c>
      <c r="L322" s="43">
        <v>1.00157073775528</v>
      </c>
      <c r="M322" s="43">
        <v>0.99965290045993604</v>
      </c>
      <c r="N322" s="8">
        <v>58.411520727718084</v>
      </c>
      <c r="O322" s="9">
        <f t="shared" ref="O322:O385" si="34">ROUND(J322*SUM(G322:H322)*L322*$M322,2)</f>
        <v>58.41</v>
      </c>
      <c r="P322" s="6">
        <f t="shared" si="31"/>
        <v>58.651007962701726</v>
      </c>
      <c r="Q322" s="6">
        <f t="shared" si="32"/>
        <v>59.560098586123608</v>
      </c>
      <c r="R322" s="13">
        <f>Q322*Index!$D$22</f>
        <v>77.772620642080085</v>
      </c>
      <c r="T322" s="8">
        <v>4.9397346737121133</v>
      </c>
      <c r="U322" s="6">
        <f t="shared" si="33"/>
        <v>5.0163005611546509</v>
      </c>
      <c r="V322" s="6">
        <f>U322*Index!$H$27</f>
        <v>5.5370572226519235</v>
      </c>
      <c r="X322" s="8">
        <v>83.309677864731995</v>
      </c>
      <c r="Y322" s="41">
        <f t="shared" ref="Y322:Y385" si="35">ROUND((R322+V322) * IF(D322 = "Forensische en beveiligde zorg - niet klinische of ambulante zorg", 0.982799429, 1),2)</f>
        <v>83.31</v>
      </c>
      <c r="Z322" s="27"/>
      <c r="AA322" s="38"/>
    </row>
    <row r="323" spans="1:27">
      <c r="A323" s="2" t="s">
        <v>552</v>
      </c>
      <c r="B323" s="2" t="s">
        <v>51</v>
      </c>
      <c r="C323" s="2">
        <v>30</v>
      </c>
      <c r="D323" s="2" t="s">
        <v>61</v>
      </c>
      <c r="E323" s="2" t="s">
        <v>52</v>
      </c>
      <c r="F323" s="2" t="s">
        <v>40</v>
      </c>
      <c r="G323" s="29">
        <v>31.522159720798399</v>
      </c>
      <c r="H323" s="29">
        <v>22.028549379446702</v>
      </c>
      <c r="I323" s="29">
        <f t="shared" si="30"/>
        <v>22.49478017450835</v>
      </c>
      <c r="J323" s="8">
        <v>1.54187655765271</v>
      </c>
      <c r="K323" s="32">
        <v>0</v>
      </c>
      <c r="L323" s="43">
        <v>1.01885808752023</v>
      </c>
      <c r="M323" s="43">
        <v>0.99003615370148301</v>
      </c>
      <c r="N323" s="8">
        <v>83.287453340708694</v>
      </c>
      <c r="O323" s="9">
        <f t="shared" si="34"/>
        <v>83.29</v>
      </c>
      <c r="P323" s="6">
        <f t="shared" si="31"/>
        <v>83.6289318994056</v>
      </c>
      <c r="Q323" s="6">
        <f t="shared" si="32"/>
        <v>84.925180343846392</v>
      </c>
      <c r="R323" s="13">
        <f>Q323*Index!$D$22</f>
        <v>110.89393722697781</v>
      </c>
      <c r="T323" s="8">
        <v>5.1629584400002013</v>
      </c>
      <c r="U323" s="6">
        <f t="shared" si="33"/>
        <v>5.2429842958202046</v>
      </c>
      <c r="V323" s="6">
        <f>U323*Index!$H$27</f>
        <v>5.7872736510707794</v>
      </c>
      <c r="X323" s="8">
        <v>116.681210878049</v>
      </c>
      <c r="Y323" s="41">
        <f t="shared" si="35"/>
        <v>116.68</v>
      </c>
      <c r="Z323" s="27"/>
      <c r="AA323" s="38"/>
    </row>
    <row r="324" spans="1:27">
      <c r="A324" s="2" t="s">
        <v>553</v>
      </c>
      <c r="B324" s="2" t="s">
        <v>51</v>
      </c>
      <c r="C324" s="2">
        <v>30</v>
      </c>
      <c r="D324" s="2" t="s">
        <v>62</v>
      </c>
      <c r="E324" s="2" t="s">
        <v>52</v>
      </c>
      <c r="F324" s="2" t="s">
        <v>40</v>
      </c>
      <c r="G324" s="29">
        <v>31.522159720798399</v>
      </c>
      <c r="H324" s="29">
        <v>29.205424777740198</v>
      </c>
      <c r="I324" s="29">
        <f t="shared" si="30"/>
        <v>27.549218334000791</v>
      </c>
      <c r="J324" s="8">
        <v>1.6417730297103501</v>
      </c>
      <c r="K324" s="32">
        <v>0</v>
      </c>
      <c r="L324" s="43">
        <v>1.02998085356908</v>
      </c>
      <c r="M324" s="43">
        <v>0.94441297238275501</v>
      </c>
      <c r="N324" s="8">
        <v>96.98179531819288</v>
      </c>
      <c r="O324" s="9">
        <f t="shared" si="34"/>
        <v>96.98</v>
      </c>
      <c r="P324" s="6">
        <f t="shared" si="31"/>
        <v>97.379420678997477</v>
      </c>
      <c r="Q324" s="6">
        <f t="shared" si="32"/>
        <v>98.888801699521949</v>
      </c>
      <c r="R324" s="13">
        <f>Q324*Index!$D$22</f>
        <v>129.1274098414375</v>
      </c>
      <c r="T324" s="8">
        <v>5.5146626067508162</v>
      </c>
      <c r="U324" s="6">
        <f t="shared" si="33"/>
        <v>5.6001398771554545</v>
      </c>
      <c r="V324" s="6">
        <f>U324*Index!$H$27</f>
        <v>6.1815065857072931</v>
      </c>
      <c r="X324" s="8">
        <v>135.30891642714499</v>
      </c>
      <c r="Y324" s="41">
        <f t="shared" si="35"/>
        <v>135.31</v>
      </c>
      <c r="Z324" s="27"/>
      <c r="AA324" s="38"/>
    </row>
    <row r="325" spans="1:27">
      <c r="A325" s="2" t="s">
        <v>554</v>
      </c>
      <c r="B325" s="2" t="s">
        <v>51</v>
      </c>
      <c r="C325" s="2">
        <v>30</v>
      </c>
      <c r="D325" s="2" t="s">
        <v>63</v>
      </c>
      <c r="E325" s="2" t="s">
        <v>52</v>
      </c>
      <c r="F325" s="2" t="s">
        <v>40</v>
      </c>
      <c r="G325" s="29">
        <v>31.522159720798399</v>
      </c>
      <c r="H325" s="29">
        <v>37.534927234884101</v>
      </c>
      <c r="I325" s="29">
        <f t="shared" si="30"/>
        <v>40.183929608052509</v>
      </c>
      <c r="J325" s="8">
        <v>1.7245396446896999</v>
      </c>
      <c r="K325" s="32">
        <v>0</v>
      </c>
      <c r="L325" s="43">
        <v>1.05103692563536</v>
      </c>
      <c r="M325" s="43">
        <v>0.98793827001383505</v>
      </c>
      <c r="N325" s="8">
        <v>123.65999381326399</v>
      </c>
      <c r="O325" s="9">
        <f t="shared" si="34"/>
        <v>123.66</v>
      </c>
      <c r="P325" s="6">
        <f t="shared" si="31"/>
        <v>124.16699978789838</v>
      </c>
      <c r="Q325" s="6">
        <f t="shared" si="32"/>
        <v>126.09158828461081</v>
      </c>
      <c r="R325" s="13">
        <f>Q325*Index!$D$22</f>
        <v>164.64837189005445</v>
      </c>
      <c r="T325" s="8">
        <v>5.67991622826223</v>
      </c>
      <c r="U325" s="6">
        <f t="shared" si="33"/>
        <v>5.767954929800295</v>
      </c>
      <c r="V325" s="6">
        <f>U325*Index!$H$27</f>
        <v>6.3667430040575814</v>
      </c>
      <c r="X325" s="8">
        <v>171.015114894112</v>
      </c>
      <c r="Y325" s="41">
        <f t="shared" si="35"/>
        <v>171.02</v>
      </c>
      <c r="Z325" s="27"/>
      <c r="AA325" s="38"/>
    </row>
    <row r="326" spans="1:27">
      <c r="A326" s="2" t="s">
        <v>555</v>
      </c>
      <c r="B326" s="2" t="s">
        <v>51</v>
      </c>
      <c r="C326" s="2">
        <v>30</v>
      </c>
      <c r="D326" s="2" t="s">
        <v>1457</v>
      </c>
      <c r="E326" s="2" t="s">
        <v>52</v>
      </c>
      <c r="F326" s="2" t="s">
        <v>40</v>
      </c>
      <c r="G326" s="29">
        <v>31.522159720798399</v>
      </c>
      <c r="H326" s="29">
        <v>45.807984221740298</v>
      </c>
      <c r="I326" s="29">
        <f t="shared" si="30"/>
        <v>35.127813727518671</v>
      </c>
      <c r="J326" s="8">
        <v>1.7258886596971199</v>
      </c>
      <c r="K326" s="32">
        <v>0</v>
      </c>
      <c r="L326" s="43">
        <v>1.020786838949</v>
      </c>
      <c r="M326" s="43">
        <v>0.84433754253701698</v>
      </c>
      <c r="N326" s="8">
        <v>115.03043334356508</v>
      </c>
      <c r="O326" s="9">
        <f t="shared" si="34"/>
        <v>115.03</v>
      </c>
      <c r="P326" s="6">
        <f t="shared" si="31"/>
        <v>115.5020581202737</v>
      </c>
      <c r="Q326" s="6">
        <f t="shared" si="32"/>
        <v>117.29234002113795</v>
      </c>
      <c r="R326" s="13">
        <f>Q326*Index!$D$22</f>
        <v>153.15845475801672</v>
      </c>
      <c r="T326" s="8">
        <v>5.6050033701812998</v>
      </c>
      <c r="U326" s="6">
        <f t="shared" si="33"/>
        <v>5.6918809224191103</v>
      </c>
      <c r="V326" s="6">
        <f>U326*Index!$H$27</f>
        <v>6.2827715340687282</v>
      </c>
      <c r="X326" s="8">
        <v>159.44122629208599</v>
      </c>
      <c r="Y326" s="41">
        <f t="shared" si="35"/>
        <v>159.44</v>
      </c>
      <c r="Z326" s="27"/>
      <c r="AA326" s="38"/>
    </row>
    <row r="327" spans="1:27">
      <c r="A327" s="2" t="s">
        <v>556</v>
      </c>
      <c r="B327" s="2" t="s">
        <v>51</v>
      </c>
      <c r="C327" s="2">
        <v>30</v>
      </c>
      <c r="D327" s="2" t="s">
        <v>1458</v>
      </c>
      <c r="E327" s="2" t="s">
        <v>52</v>
      </c>
      <c r="F327" s="2" t="s">
        <v>215</v>
      </c>
      <c r="G327" s="29">
        <v>31.522159720798399</v>
      </c>
      <c r="H327" s="29">
        <v>58.378496846109698</v>
      </c>
      <c r="I327" s="29">
        <f t="shared" si="30"/>
        <v>54.655390281187053</v>
      </c>
      <c r="J327" s="8">
        <v>1.7247006684091799</v>
      </c>
      <c r="K327" s="32">
        <v>0</v>
      </c>
      <c r="L327" s="43">
        <v>1.0045346564064199</v>
      </c>
      <c r="M327" s="43">
        <v>0.95425919873867204</v>
      </c>
      <c r="N327" s="8">
        <v>148.63047809029004</v>
      </c>
      <c r="O327" s="9">
        <f t="shared" si="34"/>
        <v>148.63</v>
      </c>
      <c r="P327" s="6">
        <f t="shared" si="31"/>
        <v>149.23986305046023</v>
      </c>
      <c r="Q327" s="6">
        <f t="shared" si="32"/>
        <v>151.55308092774237</v>
      </c>
      <c r="R327" s="13">
        <f>Q327*Index!$D$22</f>
        <v>197.89558026147805</v>
      </c>
      <c r="T327" s="8">
        <v>7.503617567492908</v>
      </c>
      <c r="U327" s="6">
        <f t="shared" si="33"/>
        <v>7.6199236397890484</v>
      </c>
      <c r="V327" s="6">
        <f>U327*Index!$H$27</f>
        <v>8.4109699391773187</v>
      </c>
      <c r="X327" s="8">
        <v>206.30655020065501</v>
      </c>
      <c r="Y327" s="41">
        <f t="shared" si="35"/>
        <v>206.31</v>
      </c>
      <c r="Z327" s="27"/>
      <c r="AA327" s="38"/>
    </row>
    <row r="328" spans="1:27">
      <c r="A328" s="2" t="s">
        <v>557</v>
      </c>
      <c r="B328" s="2" t="s">
        <v>51</v>
      </c>
      <c r="C328" s="2">
        <v>30</v>
      </c>
      <c r="D328" s="2" t="s">
        <v>1452</v>
      </c>
      <c r="E328" s="2" t="s">
        <v>52</v>
      </c>
      <c r="F328" s="2" t="s">
        <v>215</v>
      </c>
      <c r="G328" s="29">
        <v>31.522159720798399</v>
      </c>
      <c r="H328" s="29">
        <v>47.892422659631102</v>
      </c>
      <c r="I328" s="29">
        <f t="shared" si="30"/>
        <v>34.3109099517728</v>
      </c>
      <c r="J328" s="8">
        <v>1.7484723568051199</v>
      </c>
      <c r="K328" s="32">
        <v>0</v>
      </c>
      <c r="L328" s="43">
        <v>0.96891802186724296</v>
      </c>
      <c r="M328" s="43">
        <v>0.85557249745153396</v>
      </c>
      <c r="N328" s="8">
        <v>115.10730248611591</v>
      </c>
      <c r="O328" s="9">
        <f t="shared" si="34"/>
        <v>115.11</v>
      </c>
      <c r="P328" s="6">
        <f t="shared" si="31"/>
        <v>115.57924242630898</v>
      </c>
      <c r="Q328" s="6">
        <f t="shared" si="32"/>
        <v>117.37072068391677</v>
      </c>
      <c r="R328" s="13">
        <f>Q328*Index!$D$22</f>
        <v>153.26080296926352</v>
      </c>
      <c r="T328" s="8">
        <v>5.9925057104815185</v>
      </c>
      <c r="U328" s="6">
        <f t="shared" si="33"/>
        <v>6.085389548993982</v>
      </c>
      <c r="V328" s="6">
        <f>U328*Index!$H$27</f>
        <v>6.717131428654211</v>
      </c>
      <c r="X328" s="8">
        <v>157.22622257887301</v>
      </c>
      <c r="Y328" s="41">
        <f t="shared" si="35"/>
        <v>157.22999999999999</v>
      </c>
      <c r="Z328" s="27"/>
      <c r="AA328" s="38"/>
    </row>
    <row r="329" spans="1:27">
      <c r="A329" s="2" t="s">
        <v>558</v>
      </c>
      <c r="B329" s="2" t="s">
        <v>51</v>
      </c>
      <c r="C329" s="2">
        <v>30</v>
      </c>
      <c r="D329" s="2" t="s">
        <v>221</v>
      </c>
      <c r="E329" s="2" t="s">
        <v>52</v>
      </c>
      <c r="F329" s="2" t="s">
        <v>40</v>
      </c>
      <c r="G329" s="29">
        <v>31.522159720798399</v>
      </c>
      <c r="H329" s="29">
        <v>35.889912807408301</v>
      </c>
      <c r="I329" s="29">
        <f t="shared" si="30"/>
        <v>24.037282066651102</v>
      </c>
      <c r="J329" s="8">
        <v>1.8896517116610101</v>
      </c>
      <c r="K329" s="32">
        <v>1</v>
      </c>
      <c r="L329" s="43">
        <v>1.02840761105634</v>
      </c>
      <c r="M329" s="43">
        <v>0.80141028590039398</v>
      </c>
      <c r="N329" s="8">
        <v>104.98799427258407</v>
      </c>
      <c r="O329" s="9">
        <f t="shared" si="34"/>
        <v>104.99</v>
      </c>
      <c r="P329" s="6">
        <f t="shared" si="31"/>
        <v>105.41844504910166</v>
      </c>
      <c r="Q329" s="6">
        <f t="shared" si="32"/>
        <v>107.05243094736275</v>
      </c>
      <c r="R329" s="13">
        <f>Q329*Index!$D$22</f>
        <v>139.78734586617122</v>
      </c>
      <c r="T329" s="8">
        <v>5.09163843235235</v>
      </c>
      <c r="U329" s="6">
        <f t="shared" si="33"/>
        <v>5.170558828053812</v>
      </c>
      <c r="V329" s="6">
        <f>U329*Index!$H$27</f>
        <v>5.7073294861406891</v>
      </c>
      <c r="X329" s="8">
        <v>145.49467535231199</v>
      </c>
      <c r="Y329" s="41">
        <f t="shared" si="35"/>
        <v>145.49</v>
      </c>
      <c r="Z329" s="27"/>
      <c r="AA329" s="38"/>
    </row>
    <row r="330" spans="1:27">
      <c r="A330" s="2" t="s">
        <v>559</v>
      </c>
      <c r="B330" s="2" t="s">
        <v>51</v>
      </c>
      <c r="C330" s="2">
        <v>30</v>
      </c>
      <c r="D330" s="2" t="s">
        <v>60</v>
      </c>
      <c r="E330" s="2" t="s">
        <v>53</v>
      </c>
      <c r="F330" s="2" t="s">
        <v>40</v>
      </c>
      <c r="G330" s="29">
        <v>31.522159720798399</v>
      </c>
      <c r="H330" s="29">
        <v>14.2248157164407</v>
      </c>
      <c r="I330" s="29">
        <f t="shared" si="30"/>
        <v>14.272408036443771</v>
      </c>
      <c r="J330" s="8">
        <v>2.4849502902113501</v>
      </c>
      <c r="K330" s="32">
        <v>0</v>
      </c>
      <c r="L330" s="43">
        <v>1.00157073775528</v>
      </c>
      <c r="M330" s="43">
        <v>0.99947043212409903</v>
      </c>
      <c r="N330" s="8">
        <v>113.79722443846276</v>
      </c>
      <c r="O330" s="9">
        <f t="shared" si="34"/>
        <v>113.8</v>
      </c>
      <c r="P330" s="6">
        <f t="shared" si="31"/>
        <v>114.26379305866045</v>
      </c>
      <c r="Q330" s="6">
        <f t="shared" si="32"/>
        <v>116.0348818510697</v>
      </c>
      <c r="R330" s="13">
        <f>Q330*Index!$D$22</f>
        <v>151.51648606495641</v>
      </c>
      <c r="T330" s="8">
        <v>5.5678732053893158</v>
      </c>
      <c r="U330" s="6">
        <f t="shared" si="33"/>
        <v>5.6541752400728509</v>
      </c>
      <c r="V330" s="6">
        <f>U330*Index!$H$27</f>
        <v>6.2411515158451154</v>
      </c>
      <c r="X330" s="8">
        <v>157.757637580802</v>
      </c>
      <c r="Y330" s="41">
        <f t="shared" si="35"/>
        <v>157.76</v>
      </c>
      <c r="Z330" s="27"/>
      <c r="AA330" s="38"/>
    </row>
    <row r="331" spans="1:27">
      <c r="A331" s="2" t="s">
        <v>560</v>
      </c>
      <c r="B331" s="2" t="s">
        <v>51</v>
      </c>
      <c r="C331" s="2">
        <v>30</v>
      </c>
      <c r="D331" s="2" t="s">
        <v>61</v>
      </c>
      <c r="E331" s="2" t="s">
        <v>53</v>
      </c>
      <c r="F331" s="2" t="s">
        <v>40</v>
      </c>
      <c r="G331" s="29">
        <v>31.522159720798399</v>
      </c>
      <c r="H331" s="29">
        <v>21.410948546175501</v>
      </c>
      <c r="I331" s="29">
        <f t="shared" si="30"/>
        <v>22.369038027114442</v>
      </c>
      <c r="J331" s="8">
        <v>2.8450385955452502</v>
      </c>
      <c r="K331" s="32">
        <v>0</v>
      </c>
      <c r="L331" s="43">
        <v>1.01885808752023</v>
      </c>
      <c r="M331" s="43">
        <v>0.9992559480573</v>
      </c>
      <c r="N331" s="8">
        <v>153.32253755297285</v>
      </c>
      <c r="O331" s="9">
        <f t="shared" si="34"/>
        <v>153.32</v>
      </c>
      <c r="P331" s="6">
        <f t="shared" si="31"/>
        <v>153.95115995694005</v>
      </c>
      <c r="Q331" s="6">
        <f t="shared" si="32"/>
        <v>156.33740293627264</v>
      </c>
      <c r="R331" s="13">
        <f>Q331*Index!$D$22</f>
        <v>204.14287113963098</v>
      </c>
      <c r="T331" s="8">
        <v>6.0217234777588171</v>
      </c>
      <c r="U331" s="6">
        <f t="shared" si="33"/>
        <v>6.115060191664079</v>
      </c>
      <c r="V331" s="6">
        <f>U331*Index!$H$27</f>
        <v>6.7498822665065923</v>
      </c>
      <c r="X331" s="8">
        <v>210.89275340613801</v>
      </c>
      <c r="Y331" s="41">
        <f t="shared" si="35"/>
        <v>210.89</v>
      </c>
      <c r="Z331" s="27"/>
      <c r="AA331" s="38"/>
    </row>
    <row r="332" spans="1:27">
      <c r="A332" s="2" t="s">
        <v>561</v>
      </c>
      <c r="B332" s="2" t="s">
        <v>51</v>
      </c>
      <c r="C332" s="2">
        <v>30</v>
      </c>
      <c r="D332" s="2" t="s">
        <v>62</v>
      </c>
      <c r="E332" s="2" t="s">
        <v>53</v>
      </c>
      <c r="F332" s="2" t="s">
        <v>40</v>
      </c>
      <c r="G332" s="29">
        <v>31.522159720798399</v>
      </c>
      <c r="H332" s="29">
        <v>28.7124997694165</v>
      </c>
      <c r="I332" s="29">
        <f t="shared" si="30"/>
        <v>30.158654243925497</v>
      </c>
      <c r="J332" s="8">
        <v>2.8942271436833198</v>
      </c>
      <c r="K332" s="32">
        <v>0</v>
      </c>
      <c r="L332" s="43">
        <v>1.02998085356908</v>
      </c>
      <c r="M332" s="43">
        <v>0.99420166238587404</v>
      </c>
      <c r="N332" s="8">
        <v>178.51828602118454</v>
      </c>
      <c r="O332" s="9">
        <f t="shared" si="34"/>
        <v>178.52</v>
      </c>
      <c r="P332" s="6">
        <f t="shared" si="31"/>
        <v>179.25021099387141</v>
      </c>
      <c r="Q332" s="6">
        <f t="shared" si="32"/>
        <v>182.02858926427643</v>
      </c>
      <c r="R332" s="13">
        <f>Q332*Index!$D$22</f>
        <v>237.69000983759054</v>
      </c>
      <c r="T332" s="8">
        <v>7.2931946880169418</v>
      </c>
      <c r="U332" s="6">
        <f t="shared" si="33"/>
        <v>7.4062392056812048</v>
      </c>
      <c r="V332" s="6">
        <f>U332*Index!$H$27</f>
        <v>8.175102306283172</v>
      </c>
      <c r="X332" s="8">
        <v>245.865112143874</v>
      </c>
      <c r="Y332" s="41">
        <f t="shared" si="35"/>
        <v>245.87</v>
      </c>
      <c r="Z332" s="27"/>
      <c r="AA332" s="38"/>
    </row>
    <row r="333" spans="1:27">
      <c r="A333" s="2" t="s">
        <v>562</v>
      </c>
      <c r="B333" s="2" t="s">
        <v>51</v>
      </c>
      <c r="C333" s="2">
        <v>30</v>
      </c>
      <c r="D333" s="2" t="s">
        <v>63</v>
      </c>
      <c r="E333" s="2" t="s">
        <v>53</v>
      </c>
      <c r="F333" s="2" t="s">
        <v>40</v>
      </c>
      <c r="G333" s="29">
        <v>31.522159720798399</v>
      </c>
      <c r="H333" s="29">
        <v>37.205236670569398</v>
      </c>
      <c r="I333" s="29">
        <f t="shared" si="30"/>
        <v>40.639289915308225</v>
      </c>
      <c r="J333" s="8">
        <v>2.8315872172582899</v>
      </c>
      <c r="K333" s="32">
        <v>0</v>
      </c>
      <c r="L333" s="43">
        <v>1.05103692563536</v>
      </c>
      <c r="M333" s="43">
        <v>0.99898135610156302</v>
      </c>
      <c r="N333" s="8">
        <v>204.33143836842638</v>
      </c>
      <c r="O333" s="9">
        <f t="shared" si="34"/>
        <v>204.33</v>
      </c>
      <c r="P333" s="6">
        <f t="shared" si="31"/>
        <v>205.16919726573693</v>
      </c>
      <c r="Q333" s="6">
        <f t="shared" si="32"/>
        <v>208.34931982335587</v>
      </c>
      <c r="R333" s="13">
        <f>Q333*Index!$D$22</f>
        <v>272.05919728669608</v>
      </c>
      <c r="T333" s="8">
        <v>6.2635925489038362</v>
      </c>
      <c r="U333" s="6">
        <f t="shared" si="33"/>
        <v>6.3606782334118463</v>
      </c>
      <c r="V333" s="6">
        <f>U333*Index!$H$27</f>
        <v>7.0209986271578471</v>
      </c>
      <c r="X333" s="8">
        <v>279.08019591385403</v>
      </c>
      <c r="Y333" s="41">
        <f t="shared" si="35"/>
        <v>279.08</v>
      </c>
      <c r="Z333" s="27"/>
      <c r="AA333" s="38"/>
    </row>
    <row r="334" spans="1:27">
      <c r="A334" s="2" t="s">
        <v>563</v>
      </c>
      <c r="B334" s="2" t="s">
        <v>51</v>
      </c>
      <c r="C334" s="2">
        <v>30</v>
      </c>
      <c r="D334" s="2" t="s">
        <v>1457</v>
      </c>
      <c r="E334" s="2" t="s">
        <v>53</v>
      </c>
      <c r="F334" s="2" t="s">
        <v>40</v>
      </c>
      <c r="G334" s="29">
        <v>31.522159720798399</v>
      </c>
      <c r="H334" s="29">
        <v>45.873680350880697</v>
      </c>
      <c r="I334" s="29">
        <f t="shared" si="30"/>
        <v>46.768789517288823</v>
      </c>
      <c r="J334" s="8">
        <v>2.88957092479427</v>
      </c>
      <c r="K334" s="32">
        <v>0</v>
      </c>
      <c r="L334" s="43">
        <v>1.020786838949</v>
      </c>
      <c r="M334" s="43">
        <v>0.99096628297313005</v>
      </c>
      <c r="N334" s="8">
        <v>226.22725059292156</v>
      </c>
      <c r="O334" s="9">
        <f t="shared" si="34"/>
        <v>226.23</v>
      </c>
      <c r="P334" s="6">
        <f t="shared" si="31"/>
        <v>227.15478232035255</v>
      </c>
      <c r="Q334" s="6">
        <f t="shared" si="32"/>
        <v>230.67568144631804</v>
      </c>
      <c r="R334" s="13">
        <f>Q334*Index!$D$22</f>
        <v>301.21260189884151</v>
      </c>
      <c r="T334" s="8">
        <v>6.4332153246274704</v>
      </c>
      <c r="U334" s="6">
        <f t="shared" si="33"/>
        <v>6.5329301621591966</v>
      </c>
      <c r="V334" s="6">
        <f>U334*Index!$H$27</f>
        <v>7.2111325265441915</v>
      </c>
      <c r="X334" s="8">
        <v>308.42373442538599</v>
      </c>
      <c r="Y334" s="41">
        <f t="shared" si="35"/>
        <v>308.42</v>
      </c>
      <c r="Z334" s="27"/>
      <c r="AA334" s="38"/>
    </row>
    <row r="335" spans="1:27">
      <c r="A335" s="2" t="s">
        <v>564</v>
      </c>
      <c r="B335" s="2" t="s">
        <v>51</v>
      </c>
      <c r="C335" s="2">
        <v>30</v>
      </c>
      <c r="D335" s="2" t="s">
        <v>1458</v>
      </c>
      <c r="E335" s="2" t="s">
        <v>53</v>
      </c>
      <c r="F335" s="2" t="s">
        <v>215</v>
      </c>
      <c r="G335" s="29">
        <v>31.522159720798399</v>
      </c>
      <c r="H335" s="29">
        <v>56.733419089264302</v>
      </c>
      <c r="I335" s="29">
        <f t="shared" si="30"/>
        <v>56.855463424172314</v>
      </c>
      <c r="J335" s="8">
        <v>3.2077679550421099</v>
      </c>
      <c r="K335" s="32">
        <v>0</v>
      </c>
      <c r="L335" s="43">
        <v>1.0045346564064199</v>
      </c>
      <c r="M335" s="43">
        <v>0.99686242264970404</v>
      </c>
      <c r="N335" s="8">
        <v>283.4949074672237</v>
      </c>
      <c r="O335" s="9">
        <f t="shared" si="34"/>
        <v>283.49</v>
      </c>
      <c r="P335" s="6">
        <f t="shared" si="31"/>
        <v>284.65723658783929</v>
      </c>
      <c r="Q335" s="6">
        <f t="shared" si="32"/>
        <v>289.06942375495083</v>
      </c>
      <c r="R335" s="13">
        <f>Q335*Index!$D$22</f>
        <v>377.46221323677088</v>
      </c>
      <c r="T335" s="8">
        <v>8.0896823730018017</v>
      </c>
      <c r="U335" s="6">
        <f t="shared" si="33"/>
        <v>8.2150724497833298</v>
      </c>
      <c r="V335" s="6">
        <f>U335*Index!$H$27</f>
        <v>9.0679028674891349</v>
      </c>
      <c r="X335" s="8">
        <v>386.53011610426</v>
      </c>
      <c r="Y335" s="41">
        <f t="shared" si="35"/>
        <v>386.53</v>
      </c>
      <c r="Z335" s="27"/>
      <c r="AA335" s="38"/>
    </row>
    <row r="336" spans="1:27">
      <c r="A336" s="2" t="s">
        <v>565</v>
      </c>
      <c r="B336" s="2" t="s">
        <v>51</v>
      </c>
      <c r="C336" s="2">
        <v>30</v>
      </c>
      <c r="D336" s="2" t="s">
        <v>1452</v>
      </c>
      <c r="E336" s="2" t="s">
        <v>53</v>
      </c>
      <c r="F336" s="2" t="s">
        <v>215</v>
      </c>
      <c r="G336" s="29">
        <v>31.522159720798399</v>
      </c>
      <c r="H336" s="29">
        <v>46.716696068236701</v>
      </c>
      <c r="I336" s="29">
        <f t="shared" si="30"/>
        <v>42.641265644313677</v>
      </c>
      <c r="J336" s="8">
        <v>3.3752730819649299</v>
      </c>
      <c r="K336" s="32">
        <v>0</v>
      </c>
      <c r="L336" s="43">
        <v>0.96891802186724296</v>
      </c>
      <c r="M336" s="43">
        <v>0.97831847707192698</v>
      </c>
      <c r="N336" s="8">
        <v>250.32181330117771</v>
      </c>
      <c r="O336" s="9">
        <f t="shared" si="34"/>
        <v>250.32</v>
      </c>
      <c r="P336" s="6">
        <f t="shared" si="31"/>
        <v>251.34813273571254</v>
      </c>
      <c r="Q336" s="6">
        <f t="shared" si="32"/>
        <v>255.24402879311612</v>
      </c>
      <c r="R336" s="13">
        <f>Q336*Index!$D$22</f>
        <v>333.29355547957567</v>
      </c>
      <c r="T336" s="8">
        <v>7.5186095832665645</v>
      </c>
      <c r="U336" s="6">
        <f t="shared" si="33"/>
        <v>7.6351480318071969</v>
      </c>
      <c r="V336" s="6">
        <f>U336*Index!$H$27</f>
        <v>8.4277748193388788</v>
      </c>
      <c r="X336" s="8">
        <v>335.84352829489399</v>
      </c>
      <c r="Y336" s="41">
        <f t="shared" si="35"/>
        <v>335.84</v>
      </c>
      <c r="Z336" s="27"/>
      <c r="AA336" s="38"/>
    </row>
    <row r="337" spans="1:27">
      <c r="A337" s="2" t="s">
        <v>566</v>
      </c>
      <c r="B337" s="2" t="s">
        <v>51</v>
      </c>
      <c r="C337" s="2">
        <v>30</v>
      </c>
      <c r="D337" s="2" t="s">
        <v>221</v>
      </c>
      <c r="E337" s="2" t="s">
        <v>53</v>
      </c>
      <c r="F337" s="2" t="s">
        <v>40</v>
      </c>
      <c r="G337" s="29">
        <v>31.522159720798399</v>
      </c>
      <c r="H337" s="29">
        <v>34.197479725456603</v>
      </c>
      <c r="I337" s="29">
        <f t="shared" si="30"/>
        <v>35.715284237613247</v>
      </c>
      <c r="J337" s="8">
        <v>3.17753766802032</v>
      </c>
      <c r="K337" s="32">
        <v>1</v>
      </c>
      <c r="L337" s="43">
        <v>1.02840761105634</v>
      </c>
      <c r="M337" s="43">
        <v>0.99483427838168603</v>
      </c>
      <c r="N337" s="8">
        <v>213.64951087925874</v>
      </c>
      <c r="O337" s="9">
        <f t="shared" si="34"/>
        <v>213.65</v>
      </c>
      <c r="P337" s="6">
        <f t="shared" si="31"/>
        <v>214.52547387386369</v>
      </c>
      <c r="Q337" s="6">
        <f t="shared" si="32"/>
        <v>217.85061871890858</v>
      </c>
      <c r="R337" s="13">
        <f>Q337*Index!$D$22</f>
        <v>284.46584086439822</v>
      </c>
      <c r="T337" s="8">
        <v>6.0012297235685415</v>
      </c>
      <c r="U337" s="6">
        <f t="shared" si="33"/>
        <v>6.0942487842838542</v>
      </c>
      <c r="V337" s="6">
        <f>U337*Index!$H$27</f>
        <v>6.7269103667682515</v>
      </c>
      <c r="X337" s="8">
        <v>291.19275123116699</v>
      </c>
      <c r="Y337" s="41">
        <f t="shared" si="35"/>
        <v>291.19</v>
      </c>
      <c r="Z337" s="27"/>
      <c r="AA337" s="38"/>
    </row>
    <row r="338" spans="1:27">
      <c r="A338" s="2" t="s">
        <v>567</v>
      </c>
      <c r="B338" s="2" t="s">
        <v>51</v>
      </c>
      <c r="C338" s="2">
        <v>30</v>
      </c>
      <c r="D338" s="2" t="s">
        <v>60</v>
      </c>
      <c r="E338" s="2" t="s">
        <v>54</v>
      </c>
      <c r="F338" s="2" t="s">
        <v>40</v>
      </c>
      <c r="G338" s="29">
        <v>31.522159720798399</v>
      </c>
      <c r="H338" s="29">
        <v>15.2410837437486</v>
      </c>
      <c r="I338" s="29">
        <f t="shared" si="30"/>
        <v>15.254218566923271</v>
      </c>
      <c r="J338" s="8">
        <v>1.93920068430038</v>
      </c>
      <c r="K338" s="32">
        <v>0</v>
      </c>
      <c r="L338" s="43">
        <v>1.00157073775528</v>
      </c>
      <c r="M338" s="43">
        <v>0.99871216431312804</v>
      </c>
      <c r="N338" s="8">
        <v>90.708784784643171</v>
      </c>
      <c r="O338" s="9">
        <f t="shared" si="34"/>
        <v>90.71</v>
      </c>
      <c r="P338" s="6">
        <f t="shared" si="31"/>
        <v>91.080690802260207</v>
      </c>
      <c r="Q338" s="6">
        <f t="shared" si="32"/>
        <v>92.49244150969524</v>
      </c>
      <c r="R338" s="13">
        <f>Q338*Index!$D$22</f>
        <v>120.77514538347712</v>
      </c>
      <c r="T338" s="8">
        <v>4.8091596191324983</v>
      </c>
      <c r="U338" s="6">
        <f t="shared" si="33"/>
        <v>4.8837015932290528</v>
      </c>
      <c r="V338" s="6">
        <f>U338*Index!$H$27</f>
        <v>5.3906927725720779</v>
      </c>
      <c r="X338" s="8">
        <v>126.16583815604901</v>
      </c>
      <c r="Y338" s="41">
        <f t="shared" si="35"/>
        <v>126.17</v>
      </c>
      <c r="Z338" s="27"/>
      <c r="AA338" s="38"/>
    </row>
    <row r="339" spans="1:27">
      <c r="A339" s="2" t="s">
        <v>568</v>
      </c>
      <c r="B339" s="2" t="s">
        <v>51</v>
      </c>
      <c r="C339" s="2">
        <v>30</v>
      </c>
      <c r="D339" s="2" t="s">
        <v>61</v>
      </c>
      <c r="E339" s="2" t="s">
        <v>54</v>
      </c>
      <c r="F339" s="2" t="s">
        <v>40</v>
      </c>
      <c r="G339" s="29">
        <v>31.522159720798399</v>
      </c>
      <c r="H339" s="29">
        <v>22.545809719879401</v>
      </c>
      <c r="I339" s="29">
        <f t="shared" si="30"/>
        <v>23.494045216369557</v>
      </c>
      <c r="J339" s="8">
        <v>2.2141459313618301</v>
      </c>
      <c r="K339" s="32">
        <v>0</v>
      </c>
      <c r="L339" s="43">
        <v>1.01885808752023</v>
      </c>
      <c r="M339" s="43">
        <v>0.99870419079992301</v>
      </c>
      <c r="N339" s="8">
        <v>121.81390632059826</v>
      </c>
      <c r="O339" s="9">
        <f t="shared" si="34"/>
        <v>121.81</v>
      </c>
      <c r="P339" s="6">
        <f t="shared" si="31"/>
        <v>122.31334333651272</v>
      </c>
      <c r="Q339" s="6">
        <f t="shared" si="32"/>
        <v>124.20920015822867</v>
      </c>
      <c r="R339" s="13">
        <f>Q339*Index!$D$22</f>
        <v>162.19037969176111</v>
      </c>
      <c r="T339" s="8">
        <v>5.0863941126641343</v>
      </c>
      <c r="U339" s="6">
        <f t="shared" si="33"/>
        <v>5.1652332214104284</v>
      </c>
      <c r="V339" s="6">
        <f>U339*Index!$H$27</f>
        <v>5.7014510128773246</v>
      </c>
      <c r="X339" s="8">
        <v>167.89183070463801</v>
      </c>
      <c r="Y339" s="41">
        <f t="shared" si="35"/>
        <v>167.89</v>
      </c>
      <c r="Z339" s="27"/>
      <c r="AA339" s="38"/>
    </row>
    <row r="340" spans="1:27">
      <c r="A340" s="2" t="s">
        <v>569</v>
      </c>
      <c r="B340" s="2" t="s">
        <v>51</v>
      </c>
      <c r="C340" s="2">
        <v>30</v>
      </c>
      <c r="D340" s="2" t="s">
        <v>62</v>
      </c>
      <c r="E340" s="2" t="s">
        <v>54</v>
      </c>
      <c r="F340" s="2" t="s">
        <v>40</v>
      </c>
      <c r="G340" s="29">
        <v>31.522159720798399</v>
      </c>
      <c r="H340" s="29">
        <v>29.667176341660799</v>
      </c>
      <c r="I340" s="29">
        <f t="shared" si="30"/>
        <v>29.032711792736386</v>
      </c>
      <c r="J340" s="8">
        <v>2.2532311271736298</v>
      </c>
      <c r="K340" s="32">
        <v>0</v>
      </c>
      <c r="L340" s="43">
        <v>1.02998085356908</v>
      </c>
      <c r="M340" s="43">
        <v>0.96082477846941805</v>
      </c>
      <c r="N340" s="8">
        <v>136.44412139629657</v>
      </c>
      <c r="O340" s="9">
        <f t="shared" si="34"/>
        <v>136.44</v>
      </c>
      <c r="P340" s="6">
        <f t="shared" si="31"/>
        <v>137.00354229402137</v>
      </c>
      <c r="Q340" s="6">
        <f t="shared" si="32"/>
        <v>139.12709719957871</v>
      </c>
      <c r="R340" s="13">
        <f>Q340*Index!$D$22</f>
        <v>181.66993017801283</v>
      </c>
      <c r="T340" s="8">
        <v>5.2102895419272492</v>
      </c>
      <c r="U340" s="6">
        <f t="shared" si="33"/>
        <v>5.2910490298271222</v>
      </c>
      <c r="V340" s="6">
        <f>U340*Index!$H$27</f>
        <v>5.8403281240520766</v>
      </c>
      <c r="X340" s="8">
        <v>187.51025830206501</v>
      </c>
      <c r="Y340" s="41">
        <f t="shared" si="35"/>
        <v>187.51</v>
      </c>
      <c r="Z340" s="27"/>
      <c r="AA340" s="38"/>
    </row>
    <row r="341" spans="1:27">
      <c r="A341" s="2" t="s">
        <v>570</v>
      </c>
      <c r="B341" s="2" t="s">
        <v>51</v>
      </c>
      <c r="C341" s="2">
        <v>30</v>
      </c>
      <c r="D341" s="2" t="s">
        <v>63</v>
      </c>
      <c r="E341" s="2" t="s">
        <v>54</v>
      </c>
      <c r="F341" s="2" t="s">
        <v>40</v>
      </c>
      <c r="G341" s="29">
        <v>31.522159720798399</v>
      </c>
      <c r="H341" s="29">
        <v>37.926182738160897</v>
      </c>
      <c r="I341" s="29">
        <f t="shared" si="30"/>
        <v>40.952211120494653</v>
      </c>
      <c r="J341" s="8">
        <v>2.2739089001080099</v>
      </c>
      <c r="K341" s="32">
        <v>0</v>
      </c>
      <c r="L341" s="43">
        <v>1.05103692563536</v>
      </c>
      <c r="M341" s="43">
        <v>0.99289790631916497</v>
      </c>
      <c r="N341" s="8">
        <v>164.80011688574336</v>
      </c>
      <c r="O341" s="9">
        <f t="shared" si="34"/>
        <v>164.8</v>
      </c>
      <c r="P341" s="6">
        <f t="shared" si="31"/>
        <v>165.47579736497491</v>
      </c>
      <c r="Q341" s="6">
        <f t="shared" si="32"/>
        <v>168.04067222413204</v>
      </c>
      <c r="R341" s="13">
        <f>Q341*Index!$D$22</f>
        <v>219.42481230835924</v>
      </c>
      <c r="T341" s="8">
        <v>5.1747549828767951</v>
      </c>
      <c r="U341" s="6">
        <f t="shared" si="33"/>
        <v>5.2549636851113855</v>
      </c>
      <c r="V341" s="6">
        <f>U341*Index!$H$27</f>
        <v>5.8004966553921991</v>
      </c>
      <c r="X341" s="8">
        <v>225.22530896375201</v>
      </c>
      <c r="Y341" s="41">
        <f t="shared" si="35"/>
        <v>225.23</v>
      </c>
      <c r="Z341" s="27"/>
      <c r="AA341" s="38"/>
    </row>
    <row r="342" spans="1:27">
      <c r="A342" s="2" t="s">
        <v>571</v>
      </c>
      <c r="B342" s="2" t="s">
        <v>51</v>
      </c>
      <c r="C342" s="2">
        <v>30</v>
      </c>
      <c r="D342" s="2" t="s">
        <v>1457</v>
      </c>
      <c r="E342" s="2" t="s">
        <v>54</v>
      </c>
      <c r="F342" s="2" t="s">
        <v>40</v>
      </c>
      <c r="G342" s="29">
        <v>31.522159720798399</v>
      </c>
      <c r="H342" s="29">
        <v>45.983292510175303</v>
      </c>
      <c r="I342" s="29">
        <f t="shared" si="30"/>
        <v>43.109469194764969</v>
      </c>
      <c r="J342" s="8">
        <v>2.3644604335863799</v>
      </c>
      <c r="K342" s="32">
        <v>0</v>
      </c>
      <c r="L342" s="43">
        <v>1.020786838949</v>
      </c>
      <c r="M342" s="43">
        <v>0.94331253171520602</v>
      </c>
      <c r="N342" s="8">
        <v>176.46353366495046</v>
      </c>
      <c r="O342" s="9">
        <f t="shared" si="34"/>
        <v>176.46</v>
      </c>
      <c r="P342" s="6">
        <f t="shared" si="31"/>
        <v>177.18703415297676</v>
      </c>
      <c r="Q342" s="6">
        <f t="shared" si="32"/>
        <v>179.93343318234793</v>
      </c>
      <c r="R342" s="13">
        <f>Q342*Index!$D$22</f>
        <v>234.95418865841378</v>
      </c>
      <c r="T342" s="8">
        <v>5.7212704715920468</v>
      </c>
      <c r="U342" s="6">
        <f t="shared" si="33"/>
        <v>5.8099501639017239</v>
      </c>
      <c r="V342" s="6">
        <f>U342*Index!$H$27</f>
        <v>6.4130978848035527</v>
      </c>
      <c r="X342" s="8">
        <v>241.36728654321701</v>
      </c>
      <c r="Y342" s="41">
        <f t="shared" si="35"/>
        <v>241.37</v>
      </c>
      <c r="Z342" s="27"/>
      <c r="AA342" s="38"/>
    </row>
    <row r="343" spans="1:27">
      <c r="A343" s="2" t="s">
        <v>572</v>
      </c>
      <c r="B343" s="2" t="s">
        <v>51</v>
      </c>
      <c r="C343" s="2">
        <v>30</v>
      </c>
      <c r="D343" s="2" t="s">
        <v>1458</v>
      </c>
      <c r="E343" s="2" t="s">
        <v>54</v>
      </c>
      <c r="F343" s="2" t="s">
        <v>215</v>
      </c>
      <c r="G343" s="29">
        <v>31.522159720798399</v>
      </c>
      <c r="H343" s="29">
        <v>59.755158949365601</v>
      </c>
      <c r="I343" s="29">
        <f t="shared" si="30"/>
        <v>55.982287293806635</v>
      </c>
      <c r="J343" s="8">
        <v>2.30496843471875</v>
      </c>
      <c r="K343" s="32">
        <v>0</v>
      </c>
      <c r="L343" s="43">
        <v>1.0045346564064199</v>
      </c>
      <c r="M343" s="43">
        <v>0.95433824002796797</v>
      </c>
      <c r="N343" s="8">
        <v>201.69498826618357</v>
      </c>
      <c r="O343" s="9">
        <f t="shared" si="34"/>
        <v>201.69</v>
      </c>
      <c r="P343" s="6">
        <f t="shared" si="31"/>
        <v>202.52193771807492</v>
      </c>
      <c r="Q343" s="6">
        <f t="shared" si="32"/>
        <v>205.66102775270511</v>
      </c>
      <c r="R343" s="13">
        <f>Q343*Index!$D$22</f>
        <v>268.54886865479313</v>
      </c>
      <c r="T343" s="8">
        <v>7.0647934969409985</v>
      </c>
      <c r="U343" s="6">
        <f t="shared" si="33"/>
        <v>7.1742977961435841</v>
      </c>
      <c r="V343" s="6">
        <f>U343*Index!$H$27</f>
        <v>7.9190823885658146</v>
      </c>
      <c r="X343" s="8">
        <v>276.46795104335899</v>
      </c>
      <c r="Y343" s="41">
        <f t="shared" si="35"/>
        <v>276.47000000000003</v>
      </c>
      <c r="Z343" s="27"/>
      <c r="AA343" s="38"/>
    </row>
    <row r="344" spans="1:27">
      <c r="A344" s="2" t="s">
        <v>573</v>
      </c>
      <c r="B344" s="2" t="s">
        <v>51</v>
      </c>
      <c r="C344" s="2">
        <v>30</v>
      </c>
      <c r="D344" s="2" t="s">
        <v>1452</v>
      </c>
      <c r="E344" s="2" t="s">
        <v>54</v>
      </c>
      <c r="F344" s="2" t="s">
        <v>215</v>
      </c>
      <c r="G344" s="29">
        <v>31.522159720798399</v>
      </c>
      <c r="H344" s="29">
        <v>48.900695810771801</v>
      </c>
      <c r="I344" s="29">
        <f t="shared" si="30"/>
        <v>43.542705281871406</v>
      </c>
      <c r="J344" s="8">
        <v>2.48077722076644</v>
      </c>
      <c r="K344" s="32">
        <v>0</v>
      </c>
      <c r="L344" s="43">
        <v>0.96891802186724296</v>
      </c>
      <c r="M344" s="43">
        <v>0.96331912991579405</v>
      </c>
      <c r="N344" s="8">
        <v>186.21920717853052</v>
      </c>
      <c r="O344" s="9">
        <f t="shared" si="34"/>
        <v>186.22</v>
      </c>
      <c r="P344" s="6">
        <f t="shared" si="31"/>
        <v>186.98270592796248</v>
      </c>
      <c r="Q344" s="6">
        <f t="shared" si="32"/>
        <v>189.88093786984592</v>
      </c>
      <c r="R344" s="13">
        <f>Q344*Index!$D$22</f>
        <v>247.94348059649562</v>
      </c>
      <c r="T344" s="8">
        <v>6.4194482427133464</v>
      </c>
      <c r="U344" s="6">
        <f t="shared" si="33"/>
        <v>6.5189496904754041</v>
      </c>
      <c r="V344" s="6">
        <f>U344*Index!$H$27</f>
        <v>7.1957007016826031</v>
      </c>
      <c r="X344" s="8">
        <v>250.750641695377</v>
      </c>
      <c r="Y344" s="41">
        <f t="shared" si="35"/>
        <v>250.75</v>
      </c>
      <c r="Z344" s="27"/>
      <c r="AA344" s="38"/>
    </row>
    <row r="345" spans="1:27">
      <c r="A345" s="2" t="s">
        <v>574</v>
      </c>
      <c r="B345" s="2" t="s">
        <v>51</v>
      </c>
      <c r="C345" s="2">
        <v>30</v>
      </c>
      <c r="D345" s="2" t="s">
        <v>221</v>
      </c>
      <c r="E345" s="2" t="s">
        <v>54</v>
      </c>
      <c r="F345" s="2" t="s">
        <v>40</v>
      </c>
      <c r="G345" s="29">
        <v>31.522159720798399</v>
      </c>
      <c r="H345" s="29">
        <v>37.2296906873379</v>
      </c>
      <c r="I345" s="29">
        <f t="shared" si="30"/>
        <v>36.424100818029387</v>
      </c>
      <c r="J345" s="8">
        <v>2.5715442965362398</v>
      </c>
      <c r="K345" s="32">
        <v>1</v>
      </c>
      <c r="L345" s="43">
        <v>1.02840761105634</v>
      </c>
      <c r="M345" s="43">
        <v>0.96098340183569098</v>
      </c>
      <c r="N345" s="8">
        <v>174.72681875958764</v>
      </c>
      <c r="O345" s="9">
        <f t="shared" si="34"/>
        <v>174.73</v>
      </c>
      <c r="P345" s="6">
        <f t="shared" si="31"/>
        <v>175.44319871650194</v>
      </c>
      <c r="Q345" s="6">
        <f t="shared" si="32"/>
        <v>178.16256829660773</v>
      </c>
      <c r="R345" s="13">
        <f>Q345*Index!$D$22</f>
        <v>232.64182171751787</v>
      </c>
      <c r="T345" s="8">
        <v>6.30598171850776</v>
      </c>
      <c r="U345" s="6">
        <f t="shared" si="33"/>
        <v>6.403724435144631</v>
      </c>
      <c r="V345" s="6">
        <f>U345*Index!$H$27</f>
        <v>7.0685135795229392</v>
      </c>
      <c r="X345" s="8">
        <v>239.71033529704101</v>
      </c>
      <c r="Y345" s="41">
        <f t="shared" si="35"/>
        <v>239.71</v>
      </c>
      <c r="Z345" s="27"/>
      <c r="AA345" s="38"/>
    </row>
    <row r="346" spans="1:27">
      <c r="A346" s="2" t="s">
        <v>575</v>
      </c>
      <c r="B346" s="2" t="s">
        <v>51</v>
      </c>
      <c r="C346" s="2">
        <v>30</v>
      </c>
      <c r="D346" s="2" t="s">
        <v>60</v>
      </c>
      <c r="E346" s="2" t="s">
        <v>55</v>
      </c>
      <c r="F346" s="2" t="s">
        <v>40</v>
      </c>
      <c r="G346" s="29">
        <v>31.522159720798399</v>
      </c>
      <c r="H346" s="29">
        <v>13.0839983906403</v>
      </c>
      <c r="I346" s="29">
        <f t="shared" si="30"/>
        <v>13.154062967303929</v>
      </c>
      <c r="J346" s="8">
        <v>1.3558380158188299</v>
      </c>
      <c r="K346" s="32">
        <v>1</v>
      </c>
      <c r="L346" s="43">
        <v>1.00157073775528</v>
      </c>
      <c r="M346" s="43">
        <v>1</v>
      </c>
      <c r="N346" s="8">
        <v>60.573721123717</v>
      </c>
      <c r="O346" s="9">
        <f t="shared" si="34"/>
        <v>60.57</v>
      </c>
      <c r="P346" s="6">
        <f t="shared" si="31"/>
        <v>60.822073380324241</v>
      </c>
      <c r="Q346" s="6">
        <f t="shared" si="32"/>
        <v>61.764815517719271</v>
      </c>
      <c r="R346" s="13">
        <f>Q346*Index!$D$22</f>
        <v>80.651504620020788</v>
      </c>
      <c r="T346" s="8">
        <v>4.5038007310128796</v>
      </c>
      <c r="U346" s="6">
        <f t="shared" si="33"/>
        <v>4.5736096423435795</v>
      </c>
      <c r="V346" s="6">
        <f>U346*Index!$H$27</f>
        <v>5.0484092799056377</v>
      </c>
      <c r="X346" s="8">
        <v>85.6999138999265</v>
      </c>
      <c r="Y346" s="41">
        <f t="shared" si="35"/>
        <v>85.7</v>
      </c>
      <c r="Z346" s="27"/>
      <c r="AA346" s="38"/>
    </row>
    <row r="347" spans="1:27">
      <c r="A347" s="2" t="s">
        <v>576</v>
      </c>
      <c r="B347" s="2" t="s">
        <v>51</v>
      </c>
      <c r="C347" s="2">
        <v>30</v>
      </c>
      <c r="D347" s="2" t="s">
        <v>61</v>
      </c>
      <c r="E347" s="2" t="s">
        <v>55</v>
      </c>
      <c r="F347" s="2" t="s">
        <v>40</v>
      </c>
      <c r="G347" s="29">
        <v>31.522159720798399</v>
      </c>
      <c r="H347" s="29">
        <v>19.690975528524699</v>
      </c>
      <c r="I347" s="29">
        <f t="shared" si="30"/>
        <v>20.628152393067168</v>
      </c>
      <c r="J347" s="8">
        <v>1.6801439959973401</v>
      </c>
      <c r="K347" s="32">
        <v>0</v>
      </c>
      <c r="L347" s="43">
        <v>1.01885808752023</v>
      </c>
      <c r="M347" s="43">
        <v>0.999451791570245</v>
      </c>
      <c r="N347" s="8">
        <v>87.6200337874984</v>
      </c>
      <c r="O347" s="9">
        <f t="shared" si="34"/>
        <v>87.62</v>
      </c>
      <c r="P347" s="6">
        <f t="shared" si="31"/>
        <v>87.979275926027142</v>
      </c>
      <c r="Q347" s="6">
        <f t="shared" si="32"/>
        <v>89.342954702880576</v>
      </c>
      <c r="R347" s="13">
        <f>Q347*Index!$D$22</f>
        <v>116.66259606844459</v>
      </c>
      <c r="T347" s="8">
        <v>5.053189379967832</v>
      </c>
      <c r="U347" s="6">
        <f t="shared" si="33"/>
        <v>5.1315138153573336</v>
      </c>
      <c r="V347" s="6">
        <f>U347*Index!$H$27</f>
        <v>5.6642310978117001</v>
      </c>
      <c r="X347" s="8">
        <v>122.326827166256</v>
      </c>
      <c r="Y347" s="41">
        <f t="shared" si="35"/>
        <v>122.33</v>
      </c>
      <c r="Z347" s="27"/>
      <c r="AA347" s="38"/>
    </row>
    <row r="348" spans="1:27">
      <c r="A348" s="2" t="s">
        <v>577</v>
      </c>
      <c r="B348" s="2" t="s">
        <v>51</v>
      </c>
      <c r="C348" s="2">
        <v>30</v>
      </c>
      <c r="D348" s="2" t="s">
        <v>62</v>
      </c>
      <c r="E348" s="2" t="s">
        <v>55</v>
      </c>
      <c r="F348" s="2" t="s">
        <v>40</v>
      </c>
      <c r="G348" s="29">
        <v>31.522159720798399</v>
      </c>
      <c r="H348" s="29">
        <v>26.401761231241899</v>
      </c>
      <c r="I348" s="29">
        <f t="shared" si="30"/>
        <v>27.372641538237893</v>
      </c>
      <c r="J348" s="8">
        <v>1.72438944929476</v>
      </c>
      <c r="K348" s="32">
        <v>0</v>
      </c>
      <c r="L348" s="43">
        <v>1.02998085356908</v>
      </c>
      <c r="M348" s="43">
        <v>0.987165244910437</v>
      </c>
      <c r="N348" s="8">
        <v>101.55757390939425</v>
      </c>
      <c r="O348" s="9">
        <f t="shared" si="34"/>
        <v>101.56</v>
      </c>
      <c r="P348" s="6">
        <f t="shared" si="31"/>
        <v>101.97395996242277</v>
      </c>
      <c r="Q348" s="6">
        <f t="shared" si="32"/>
        <v>103.55455634184032</v>
      </c>
      <c r="R348" s="13">
        <f>Q348*Index!$D$22</f>
        <v>135.21987735609994</v>
      </c>
      <c r="T348" s="8">
        <v>5.718248170219697</v>
      </c>
      <c r="U348" s="6">
        <f t="shared" si="33"/>
        <v>5.8068810168581031</v>
      </c>
      <c r="V348" s="6">
        <f>U348*Index!$H$27</f>
        <v>6.4097101207335809</v>
      </c>
      <c r="X348" s="8">
        <v>141.62958747683399</v>
      </c>
      <c r="Y348" s="41">
        <f t="shared" si="35"/>
        <v>141.63</v>
      </c>
      <c r="Z348" s="27"/>
      <c r="AA348" s="38"/>
    </row>
    <row r="349" spans="1:27">
      <c r="A349" s="2" t="s">
        <v>578</v>
      </c>
      <c r="B349" s="2" t="s">
        <v>51</v>
      </c>
      <c r="C349" s="2">
        <v>30</v>
      </c>
      <c r="D349" s="2" t="s">
        <v>63</v>
      </c>
      <c r="E349" s="2" t="s">
        <v>55</v>
      </c>
      <c r="F349" s="2" t="s">
        <v>40</v>
      </c>
      <c r="G349" s="29">
        <v>31.522159720798399</v>
      </c>
      <c r="H349" s="29">
        <v>34.207048926944502</v>
      </c>
      <c r="I349" s="29">
        <f t="shared" si="30"/>
        <v>37.355992296020858</v>
      </c>
      <c r="J349" s="8">
        <v>1.71269449571428</v>
      </c>
      <c r="K349" s="32">
        <v>0</v>
      </c>
      <c r="L349" s="43">
        <v>1.05103692563536</v>
      </c>
      <c r="M349" s="43">
        <v>0.99702284342805902</v>
      </c>
      <c r="N349" s="8">
        <v>117.9672318341774</v>
      </c>
      <c r="O349" s="9">
        <f t="shared" si="34"/>
        <v>117.97</v>
      </c>
      <c r="P349" s="6">
        <f t="shared" si="31"/>
        <v>118.45089748469752</v>
      </c>
      <c r="Q349" s="6">
        <f t="shared" si="32"/>
        <v>120.28688639571034</v>
      </c>
      <c r="R349" s="13">
        <f>Q349*Index!$D$22</f>
        <v>157.06868534381692</v>
      </c>
      <c r="T349" s="8">
        <v>5.2126399100387175</v>
      </c>
      <c r="U349" s="6">
        <f t="shared" si="33"/>
        <v>5.2934358286443182</v>
      </c>
      <c r="V349" s="6">
        <f>U349*Index!$H$27</f>
        <v>5.8429627033538258</v>
      </c>
      <c r="X349" s="8">
        <v>162.91164804717101</v>
      </c>
      <c r="Y349" s="41">
        <f t="shared" si="35"/>
        <v>162.91</v>
      </c>
      <c r="Z349" s="27"/>
      <c r="AA349" s="38"/>
    </row>
    <row r="350" spans="1:27">
      <c r="A350" s="2" t="s">
        <v>579</v>
      </c>
      <c r="B350" s="2" t="s">
        <v>51</v>
      </c>
      <c r="C350" s="2">
        <v>30</v>
      </c>
      <c r="D350" s="2" t="s">
        <v>1457</v>
      </c>
      <c r="E350" s="2" t="s">
        <v>55</v>
      </c>
      <c r="F350" s="2" t="s">
        <v>40</v>
      </c>
      <c r="G350" s="29">
        <v>31.522159720798399</v>
      </c>
      <c r="H350" s="29">
        <v>42.170773021180601</v>
      </c>
      <c r="I350" s="29">
        <f t="shared" si="30"/>
        <v>42.608102036402926</v>
      </c>
      <c r="J350" s="8">
        <v>1.71060167776137</v>
      </c>
      <c r="K350" s="32">
        <v>0</v>
      </c>
      <c r="L350" s="43">
        <v>1.020786838949</v>
      </c>
      <c r="M350" s="43">
        <v>0.98545008480575402</v>
      </c>
      <c r="N350" s="8">
        <v>126.80735013475827</v>
      </c>
      <c r="O350" s="9">
        <f t="shared" si="34"/>
        <v>126.81</v>
      </c>
      <c r="P350" s="6">
        <f t="shared" si="31"/>
        <v>127.32726027031077</v>
      </c>
      <c r="Q350" s="6">
        <f t="shared" si="32"/>
        <v>129.3008328045006</v>
      </c>
      <c r="R350" s="13">
        <f>Q350*Index!$D$22</f>
        <v>168.83895186755657</v>
      </c>
      <c r="T350" s="8">
        <v>5.8238484019551002</v>
      </c>
      <c r="U350" s="6">
        <f t="shared" si="33"/>
        <v>5.9141180521854047</v>
      </c>
      <c r="V350" s="6">
        <f>U350*Index!$H$27</f>
        <v>6.5280797426802648</v>
      </c>
      <c r="X350" s="8">
        <v>175.36703161023701</v>
      </c>
      <c r="Y350" s="41">
        <f t="shared" si="35"/>
        <v>175.37</v>
      </c>
      <c r="Z350" s="27"/>
      <c r="AA350" s="38"/>
    </row>
    <row r="351" spans="1:27">
      <c r="A351" s="2" t="s">
        <v>580</v>
      </c>
      <c r="B351" s="2" t="s">
        <v>51</v>
      </c>
      <c r="C351" s="2">
        <v>30</v>
      </c>
      <c r="D351" s="2" t="s">
        <v>1458</v>
      </c>
      <c r="E351" s="2" t="s">
        <v>55</v>
      </c>
      <c r="F351" s="2" t="s">
        <v>215</v>
      </c>
      <c r="G351" s="29">
        <v>31.522159720798399</v>
      </c>
      <c r="H351" s="29">
        <v>52.176047016479501</v>
      </c>
      <c r="I351" s="29">
        <f t="shared" si="30"/>
        <v>51.678097062350631</v>
      </c>
      <c r="J351" s="8">
        <v>1.55933154650274</v>
      </c>
      <c r="K351" s="32">
        <v>0</v>
      </c>
      <c r="L351" s="43">
        <v>1.0045346564064199</v>
      </c>
      <c r="M351" s="43">
        <v>0.98956332001826197</v>
      </c>
      <c r="N351" s="8">
        <v>129.73678507909207</v>
      </c>
      <c r="O351" s="9">
        <f t="shared" si="34"/>
        <v>129.74</v>
      </c>
      <c r="P351" s="6">
        <f t="shared" si="31"/>
        <v>130.26870589791636</v>
      </c>
      <c r="Q351" s="6">
        <f t="shared" si="32"/>
        <v>132.28787083933406</v>
      </c>
      <c r="R351" s="13">
        <f>Q351*Index!$D$22</f>
        <v>172.73937818385369</v>
      </c>
      <c r="T351" s="8">
        <v>7.7359487840073529</v>
      </c>
      <c r="U351" s="6">
        <f t="shared" si="33"/>
        <v>7.8558559901594673</v>
      </c>
      <c r="V351" s="6">
        <f>U351*Index!$H$27</f>
        <v>8.671395108831641</v>
      </c>
      <c r="X351" s="8">
        <v>181.41077329268501</v>
      </c>
      <c r="Y351" s="41">
        <f t="shared" si="35"/>
        <v>181.41</v>
      </c>
      <c r="Z351" s="27"/>
      <c r="AA351" s="38"/>
    </row>
    <row r="352" spans="1:27">
      <c r="A352" s="2" t="s">
        <v>581</v>
      </c>
      <c r="B352" s="2" t="s">
        <v>51</v>
      </c>
      <c r="C352" s="2">
        <v>30</v>
      </c>
      <c r="D352" s="2" t="s">
        <v>1452</v>
      </c>
      <c r="E352" s="2" t="s">
        <v>55</v>
      </c>
      <c r="F352" s="2" t="s">
        <v>215</v>
      </c>
      <c r="G352" s="29">
        <v>31.522159720798399</v>
      </c>
      <c r="H352" s="29">
        <v>42.961728585493503</v>
      </c>
      <c r="I352" s="29">
        <f t="shared" si="30"/>
        <v>40.169374492634375</v>
      </c>
      <c r="J352" s="8">
        <v>1.61943236399325</v>
      </c>
      <c r="K352" s="32">
        <v>0</v>
      </c>
      <c r="L352" s="43">
        <v>0.96891802186724296</v>
      </c>
      <c r="M352" s="43">
        <v>0.99338706440770497</v>
      </c>
      <c r="N352" s="8">
        <v>116.09959072956212</v>
      </c>
      <c r="O352" s="9">
        <f t="shared" si="34"/>
        <v>116.1</v>
      </c>
      <c r="P352" s="6">
        <f t="shared" si="31"/>
        <v>116.57559905155333</v>
      </c>
      <c r="Q352" s="6">
        <f t="shared" si="32"/>
        <v>118.38252083685241</v>
      </c>
      <c r="R352" s="13">
        <f>Q352*Index!$D$22</f>
        <v>154.58199536699061</v>
      </c>
      <c r="T352" s="8">
        <v>6.1223273767299755</v>
      </c>
      <c r="U352" s="6">
        <f t="shared" si="33"/>
        <v>6.217223451069291</v>
      </c>
      <c r="V352" s="6">
        <f>U352*Index!$H$27</f>
        <v>6.8626513891863308</v>
      </c>
      <c r="X352" s="8">
        <v>158.66770664707701</v>
      </c>
      <c r="Y352" s="41">
        <f t="shared" si="35"/>
        <v>158.66999999999999</v>
      </c>
      <c r="Z352" s="27"/>
      <c r="AA352" s="38"/>
    </row>
    <row r="353" spans="1:27">
      <c r="A353" s="2" t="s">
        <v>582</v>
      </c>
      <c r="B353" s="2" t="s">
        <v>51</v>
      </c>
      <c r="C353" s="2">
        <v>30</v>
      </c>
      <c r="D353" s="2" t="s">
        <v>221</v>
      </c>
      <c r="E353" s="2" t="s">
        <v>55</v>
      </c>
      <c r="F353" s="2" t="s">
        <v>40</v>
      </c>
      <c r="G353" s="29">
        <v>31.522159720798399</v>
      </c>
      <c r="H353" s="29">
        <v>31.458964126043799</v>
      </c>
      <c r="I353" s="29">
        <f t="shared" si="30"/>
        <v>32.256785539502218</v>
      </c>
      <c r="J353" s="8">
        <v>1.98571818047772</v>
      </c>
      <c r="K353" s="32">
        <v>1</v>
      </c>
      <c r="L353" s="43">
        <v>1.02840761105634</v>
      </c>
      <c r="M353" s="43">
        <v>0.98469480054971004</v>
      </c>
      <c r="N353" s="8">
        <v>126.6470111350728</v>
      </c>
      <c r="O353" s="9">
        <f t="shared" si="34"/>
        <v>126.65</v>
      </c>
      <c r="P353" s="6">
        <f t="shared" si="31"/>
        <v>127.1662638807266</v>
      </c>
      <c r="Q353" s="6">
        <f t="shared" si="32"/>
        <v>129.13734097087789</v>
      </c>
      <c r="R353" s="13">
        <f>Q353*Index!$D$22</f>
        <v>168.62546685567349</v>
      </c>
      <c r="T353" s="8">
        <v>5.7370319422405007</v>
      </c>
      <c r="U353" s="6">
        <f t="shared" si="33"/>
        <v>5.8259559373452285</v>
      </c>
      <c r="V353" s="6">
        <f>U353*Index!$H$27</f>
        <v>6.4307652638549166</v>
      </c>
      <c r="X353" s="8">
        <v>175.056232119528</v>
      </c>
      <c r="Y353" s="41">
        <f t="shared" si="35"/>
        <v>175.06</v>
      </c>
      <c r="Z353" s="27"/>
      <c r="AA353" s="38"/>
    </row>
    <row r="354" spans="1:27">
      <c r="A354" s="2" t="s">
        <v>583</v>
      </c>
      <c r="B354" s="2" t="s">
        <v>51</v>
      </c>
      <c r="C354" s="2">
        <v>30</v>
      </c>
      <c r="D354" s="2" t="s">
        <v>60</v>
      </c>
      <c r="E354" s="2" t="s">
        <v>56</v>
      </c>
      <c r="F354" s="2" t="s">
        <v>40</v>
      </c>
      <c r="G354" s="29">
        <v>31.522159720798399</v>
      </c>
      <c r="H354" s="29">
        <v>14.0481420200519</v>
      </c>
      <c r="I354" s="29">
        <f t="shared" si="30"/>
        <v>14.119721013515758</v>
      </c>
      <c r="J354" s="8">
        <v>1.3839569813957</v>
      </c>
      <c r="K354" s="32">
        <v>1</v>
      </c>
      <c r="L354" s="43">
        <v>1.00157073775528</v>
      </c>
      <c r="M354" s="43">
        <v>1</v>
      </c>
      <c r="N354" s="8">
        <v>63.166399486284199</v>
      </c>
      <c r="O354" s="9">
        <f t="shared" si="34"/>
        <v>63.17</v>
      </c>
      <c r="P354" s="6">
        <f t="shared" si="31"/>
        <v>63.425381724177967</v>
      </c>
      <c r="Q354" s="6">
        <f t="shared" si="32"/>
        <v>64.408475140902723</v>
      </c>
      <c r="R354" s="13">
        <f>Q354*Index!$D$22</f>
        <v>84.103552918485718</v>
      </c>
      <c r="T354" s="8">
        <v>4.5219034870691299</v>
      </c>
      <c r="U354" s="6">
        <f t="shared" si="33"/>
        <v>4.5919929911187021</v>
      </c>
      <c r="V354" s="6">
        <f>U354*Index!$H$27</f>
        <v>5.0687010572564732</v>
      </c>
      <c r="X354" s="8">
        <v>89.172253975742194</v>
      </c>
      <c r="Y354" s="41">
        <f t="shared" si="35"/>
        <v>89.17</v>
      </c>
      <c r="Z354" s="27"/>
      <c r="AA354" s="38"/>
    </row>
    <row r="355" spans="1:27">
      <c r="A355" s="2" t="s">
        <v>584</v>
      </c>
      <c r="B355" s="2" t="s">
        <v>51</v>
      </c>
      <c r="C355" s="2">
        <v>30</v>
      </c>
      <c r="D355" s="2" t="s">
        <v>61</v>
      </c>
      <c r="E355" s="2" t="s">
        <v>56</v>
      </c>
      <c r="F355" s="2" t="s">
        <v>40</v>
      </c>
      <c r="G355" s="29">
        <v>31.522159720798399</v>
      </c>
      <c r="H355" s="29">
        <v>21.137756220970601</v>
      </c>
      <c r="I355" s="29">
        <f t="shared" si="30"/>
        <v>22.09942923127609</v>
      </c>
      <c r="J355" s="8">
        <v>1.6848644453177899</v>
      </c>
      <c r="K355" s="32">
        <v>0</v>
      </c>
      <c r="L355" s="43">
        <v>1.01885808752023</v>
      </c>
      <c r="M355" s="43">
        <v>0.99941490123002197</v>
      </c>
      <c r="N355" s="8">
        <v>90.345108726795146</v>
      </c>
      <c r="O355" s="9">
        <f t="shared" si="34"/>
        <v>90.35</v>
      </c>
      <c r="P355" s="6">
        <f t="shared" si="31"/>
        <v>90.715523672575003</v>
      </c>
      <c r="Q355" s="6">
        <f t="shared" si="32"/>
        <v>92.121614289499917</v>
      </c>
      <c r="R355" s="13">
        <f>Q355*Index!$D$22</f>
        <v>120.29092515206993</v>
      </c>
      <c r="T355" s="8">
        <v>5.4466133971883597</v>
      </c>
      <c r="U355" s="6">
        <f t="shared" si="33"/>
        <v>5.5310359048447797</v>
      </c>
      <c r="V355" s="6">
        <f>U355*Index!$H$27</f>
        <v>6.1052287302773776</v>
      </c>
      <c r="X355" s="8">
        <v>126.39615388234699</v>
      </c>
      <c r="Y355" s="41">
        <f t="shared" si="35"/>
        <v>126.4</v>
      </c>
      <c r="Z355" s="27"/>
      <c r="AA355" s="38"/>
    </row>
    <row r="356" spans="1:27">
      <c r="A356" s="2" t="s">
        <v>585</v>
      </c>
      <c r="B356" s="2" t="s">
        <v>51</v>
      </c>
      <c r="C356" s="2">
        <v>30</v>
      </c>
      <c r="D356" s="2" t="s">
        <v>62</v>
      </c>
      <c r="E356" s="2" t="s">
        <v>56</v>
      </c>
      <c r="F356" s="2" t="s">
        <v>40</v>
      </c>
      <c r="G356" s="29">
        <v>31.522159720798399</v>
      </c>
      <c r="H356" s="29">
        <v>28.335326779723101</v>
      </c>
      <c r="I356" s="29">
        <f t="shared" si="30"/>
        <v>29.615874044058152</v>
      </c>
      <c r="J356" s="8">
        <v>1.7711069120670599</v>
      </c>
      <c r="K356" s="32">
        <v>0</v>
      </c>
      <c r="L356" s="43">
        <v>1.02998085356908</v>
      </c>
      <c r="M356" s="43">
        <v>0.99166238352063496</v>
      </c>
      <c r="N356" s="8">
        <v>108.28199419112659</v>
      </c>
      <c r="O356" s="9">
        <f t="shared" si="34"/>
        <v>108.28</v>
      </c>
      <c r="P356" s="6">
        <f t="shared" si="31"/>
        <v>108.7259503673102</v>
      </c>
      <c r="Q356" s="6">
        <f t="shared" si="32"/>
        <v>110.41120259800353</v>
      </c>
      <c r="R356" s="13">
        <f>Q356*Index!$D$22</f>
        <v>144.1731759707157</v>
      </c>
      <c r="T356" s="8">
        <v>6.7538313050076262</v>
      </c>
      <c r="U356" s="6">
        <f t="shared" si="33"/>
        <v>6.8585156902352447</v>
      </c>
      <c r="V356" s="6">
        <f>U356*Index!$H$27</f>
        <v>7.5705180294354806</v>
      </c>
      <c r="X356" s="8">
        <v>151.74369400015101</v>
      </c>
      <c r="Y356" s="41">
        <f t="shared" si="35"/>
        <v>151.74</v>
      </c>
      <c r="Z356" s="27"/>
      <c r="AA356" s="38"/>
    </row>
    <row r="357" spans="1:27">
      <c r="A357" s="2" t="s">
        <v>586</v>
      </c>
      <c r="B357" s="2" t="s">
        <v>51</v>
      </c>
      <c r="C357" s="2">
        <v>30</v>
      </c>
      <c r="D357" s="2" t="s">
        <v>63</v>
      </c>
      <c r="E357" s="2" t="s">
        <v>56</v>
      </c>
      <c r="F357" s="2" t="s">
        <v>40</v>
      </c>
      <c r="G357" s="29">
        <v>31.522159720798399</v>
      </c>
      <c r="H357" s="29">
        <v>36.706340914108203</v>
      </c>
      <c r="I357" s="29">
        <f t="shared" si="30"/>
        <v>40.13246335575711</v>
      </c>
      <c r="J357" s="8">
        <v>1.71542144161225</v>
      </c>
      <c r="K357" s="32">
        <v>0</v>
      </c>
      <c r="L357" s="43">
        <v>1.05103692563536</v>
      </c>
      <c r="M357" s="43">
        <v>0.99921838035129595</v>
      </c>
      <c r="N357" s="8">
        <v>122.91787681616614</v>
      </c>
      <c r="O357" s="9">
        <f t="shared" si="34"/>
        <v>122.92</v>
      </c>
      <c r="P357" s="6">
        <f t="shared" si="31"/>
        <v>123.42184011111242</v>
      </c>
      <c r="Q357" s="6">
        <f t="shared" si="32"/>
        <v>125.33487863283467</v>
      </c>
      <c r="R357" s="13">
        <f>Q357*Index!$D$22</f>
        <v>163.66027257388748</v>
      </c>
      <c r="T357" s="8">
        <v>4.8550495506337299</v>
      </c>
      <c r="U357" s="6">
        <f t="shared" si="33"/>
        <v>4.9303028186685527</v>
      </c>
      <c r="V357" s="6">
        <f>U357*Index!$H$27</f>
        <v>5.442131805931119</v>
      </c>
      <c r="X357" s="8">
        <v>169.10240437981901</v>
      </c>
      <c r="Y357" s="41">
        <f t="shared" si="35"/>
        <v>169.1</v>
      </c>
      <c r="Z357" s="27"/>
      <c r="AA357" s="38"/>
    </row>
    <row r="358" spans="1:27">
      <c r="A358" s="2" t="s">
        <v>587</v>
      </c>
      <c r="B358" s="2" t="s">
        <v>51</v>
      </c>
      <c r="C358" s="2">
        <v>30</v>
      </c>
      <c r="D358" s="2" t="s">
        <v>1457</v>
      </c>
      <c r="E358" s="2" t="s">
        <v>56</v>
      </c>
      <c r="F358" s="2" t="s">
        <v>40</v>
      </c>
      <c r="G358" s="29">
        <v>31.522159720798399</v>
      </c>
      <c r="H358" s="29">
        <v>45.242742485900898</v>
      </c>
      <c r="I358" s="29">
        <f t="shared" si="30"/>
        <v>46.203959616116748</v>
      </c>
      <c r="J358" s="8">
        <v>1.73555076523386</v>
      </c>
      <c r="K358" s="32">
        <v>0</v>
      </c>
      <c r="L358" s="43">
        <v>1.020786838949</v>
      </c>
      <c r="M358" s="43">
        <v>0.99190304165890497</v>
      </c>
      <c r="N358" s="8">
        <v>134.89762589384148</v>
      </c>
      <c r="O358" s="9">
        <f t="shared" si="34"/>
        <v>134.9</v>
      </c>
      <c r="P358" s="6">
        <f t="shared" si="31"/>
        <v>135.45070616000623</v>
      </c>
      <c r="Q358" s="6">
        <f t="shared" si="32"/>
        <v>137.55019210548633</v>
      </c>
      <c r="R358" s="13">
        <f>Q358*Index!$D$22</f>
        <v>179.6108328195007</v>
      </c>
      <c r="T358" s="8">
        <v>6.6663333242895986</v>
      </c>
      <c r="U358" s="6">
        <f t="shared" si="33"/>
        <v>6.7696614908160875</v>
      </c>
      <c r="V358" s="6">
        <f>U358*Index!$H$27</f>
        <v>7.4724396187304505</v>
      </c>
      <c r="X358" s="8">
        <v>187.08327243823101</v>
      </c>
      <c r="Y358" s="41">
        <f t="shared" si="35"/>
        <v>187.08</v>
      </c>
      <c r="Z358" s="27"/>
      <c r="AA358" s="38"/>
    </row>
    <row r="359" spans="1:27">
      <c r="A359" s="2" t="s">
        <v>588</v>
      </c>
      <c r="B359" s="2" t="s">
        <v>51</v>
      </c>
      <c r="C359" s="2">
        <v>30</v>
      </c>
      <c r="D359" s="2" t="s">
        <v>1458</v>
      </c>
      <c r="E359" s="2" t="s">
        <v>56</v>
      </c>
      <c r="F359" s="2" t="s">
        <v>215</v>
      </c>
      <c r="G359" s="29">
        <v>31.522159720798399</v>
      </c>
      <c r="H359" s="29">
        <v>56.009805073350698</v>
      </c>
      <c r="I359" s="29">
        <f t="shared" si="30"/>
        <v>54.63413988613496</v>
      </c>
      <c r="J359" s="8">
        <v>2.1204336079483501</v>
      </c>
      <c r="K359" s="32">
        <v>0</v>
      </c>
      <c r="L359" s="43">
        <v>1.0045346564064199</v>
      </c>
      <c r="M359" s="43">
        <v>0.97984061292929603</v>
      </c>
      <c r="N359" s="8">
        <v>182.68871322300811</v>
      </c>
      <c r="O359" s="9">
        <f t="shared" si="34"/>
        <v>182.69</v>
      </c>
      <c r="P359" s="6">
        <f t="shared" si="31"/>
        <v>183.43773694722245</v>
      </c>
      <c r="Q359" s="6">
        <f t="shared" si="32"/>
        <v>186.28102186990441</v>
      </c>
      <c r="R359" s="13">
        <f>Q359*Index!$D$22</f>
        <v>243.24276807161684</v>
      </c>
      <c r="T359" s="8">
        <v>8.688966397853898</v>
      </c>
      <c r="U359" s="6">
        <f t="shared" si="33"/>
        <v>8.8236453770206342</v>
      </c>
      <c r="V359" s="6">
        <f>U359*Index!$H$27</f>
        <v>9.7396535094590622</v>
      </c>
      <c r="X359" s="8">
        <v>252.98242158107601</v>
      </c>
      <c r="Y359" s="41">
        <f t="shared" si="35"/>
        <v>252.98</v>
      </c>
      <c r="Z359" s="27"/>
      <c r="AA359" s="38"/>
    </row>
    <row r="360" spans="1:27">
      <c r="A360" s="2" t="s">
        <v>589</v>
      </c>
      <c r="B360" s="2" t="s">
        <v>51</v>
      </c>
      <c r="C360" s="2">
        <v>30</v>
      </c>
      <c r="D360" s="2" t="s">
        <v>1452</v>
      </c>
      <c r="E360" s="2" t="s">
        <v>56</v>
      </c>
      <c r="F360" s="2" t="s">
        <v>215</v>
      </c>
      <c r="G360" s="29">
        <v>31.522159720798399</v>
      </c>
      <c r="H360" s="29">
        <v>46.115114564794403</v>
      </c>
      <c r="I360" s="29">
        <f t="shared" si="30"/>
        <v>43.149686140569685</v>
      </c>
      <c r="J360" s="8">
        <v>2.1009064658950698</v>
      </c>
      <c r="K360" s="32">
        <v>0</v>
      </c>
      <c r="L360" s="43">
        <v>0.96891802186724296</v>
      </c>
      <c r="M360" s="43">
        <v>0.99265783220441794</v>
      </c>
      <c r="N360" s="8">
        <v>156.87856379046832</v>
      </c>
      <c r="O360" s="9">
        <f t="shared" si="34"/>
        <v>156.88</v>
      </c>
      <c r="P360" s="6">
        <f t="shared" si="31"/>
        <v>157.52176590200924</v>
      </c>
      <c r="Q360" s="6">
        <f t="shared" si="32"/>
        <v>159.96335327349038</v>
      </c>
      <c r="R360" s="13">
        <f>Q360*Index!$D$22</f>
        <v>208.87757888420745</v>
      </c>
      <c r="T360" s="8">
        <v>7.7956520025798026</v>
      </c>
      <c r="U360" s="6">
        <f t="shared" si="33"/>
        <v>7.9164846086197898</v>
      </c>
      <c r="V360" s="6">
        <f>U360*Index!$H$27</f>
        <v>8.7383177594289307</v>
      </c>
      <c r="X360" s="8">
        <v>213.87277896268901</v>
      </c>
      <c r="Y360" s="41">
        <f t="shared" si="35"/>
        <v>213.87</v>
      </c>
      <c r="Z360" s="27"/>
      <c r="AA360" s="38"/>
    </row>
    <row r="361" spans="1:27">
      <c r="A361" s="2" t="s">
        <v>590</v>
      </c>
      <c r="B361" s="2" t="s">
        <v>51</v>
      </c>
      <c r="C361" s="2">
        <v>30</v>
      </c>
      <c r="D361" s="2" t="s">
        <v>221</v>
      </c>
      <c r="E361" s="2" t="s">
        <v>56</v>
      </c>
      <c r="F361" s="2" t="s">
        <v>40</v>
      </c>
      <c r="G361" s="29">
        <v>31.522159720798399</v>
      </c>
      <c r="H361" s="29">
        <v>33.783235782879402</v>
      </c>
      <c r="I361" s="29">
        <f t="shared" si="30"/>
        <v>35.234371575442907</v>
      </c>
      <c r="J361" s="8">
        <v>2.0138371460546001</v>
      </c>
      <c r="K361" s="32">
        <v>1</v>
      </c>
      <c r="L361" s="43">
        <v>1.02840761105634</v>
      </c>
      <c r="M361" s="43">
        <v>0.99398405183013505</v>
      </c>
      <c r="N361" s="8">
        <v>134.43678246612674</v>
      </c>
      <c r="O361" s="9">
        <f t="shared" si="34"/>
        <v>134.44</v>
      </c>
      <c r="P361" s="6">
        <f t="shared" si="31"/>
        <v>134.98797327423787</v>
      </c>
      <c r="Q361" s="6">
        <f t="shared" si="32"/>
        <v>137.08028685998858</v>
      </c>
      <c r="R361" s="13">
        <f>Q361*Index!$D$22</f>
        <v>178.9972380931089</v>
      </c>
      <c r="T361" s="8">
        <v>5.7794771248018666</v>
      </c>
      <c r="U361" s="6">
        <f t="shared" si="33"/>
        <v>5.8690590202362962</v>
      </c>
      <c r="V361" s="6">
        <f>U361*Index!$H$27</f>
        <v>6.4783430023757553</v>
      </c>
      <c r="X361" s="8">
        <v>185.47558109548501</v>
      </c>
      <c r="Y361" s="41">
        <f t="shared" si="35"/>
        <v>185.48</v>
      </c>
      <c r="Z361" s="27"/>
      <c r="AA361" s="38"/>
    </row>
    <row r="362" spans="1:27">
      <c r="A362" s="2" t="s">
        <v>591</v>
      </c>
      <c r="B362" s="2" t="s">
        <v>51</v>
      </c>
      <c r="C362" s="2">
        <v>30</v>
      </c>
      <c r="D362" s="2" t="s">
        <v>60</v>
      </c>
      <c r="E362" s="2" t="s">
        <v>57</v>
      </c>
      <c r="F362" s="2" t="s">
        <v>40</v>
      </c>
      <c r="G362" s="29">
        <v>31.522159720798399</v>
      </c>
      <c r="H362" s="29">
        <v>14.3481412130465</v>
      </c>
      <c r="I362" s="29">
        <f t="shared" si="30"/>
        <v>14.416998022085181</v>
      </c>
      <c r="J362" s="8">
        <v>1.4806143990151699</v>
      </c>
      <c r="K362" s="32">
        <v>0</v>
      </c>
      <c r="L362" s="43">
        <v>1.00157073775528</v>
      </c>
      <c r="M362" s="43">
        <v>0.99993049105227705</v>
      </c>
      <c r="N362" s="8">
        <v>68.018178432742758</v>
      </c>
      <c r="O362" s="9">
        <f t="shared" si="34"/>
        <v>68.02</v>
      </c>
      <c r="P362" s="6">
        <f t="shared" si="31"/>
        <v>68.297052964317004</v>
      </c>
      <c r="Q362" s="6">
        <f t="shared" si="32"/>
        <v>69.355657285263916</v>
      </c>
      <c r="R362" s="13">
        <f>Q362*Index!$D$22</f>
        <v>90.563503947685589</v>
      </c>
      <c r="T362" s="8">
        <v>4.5574683824752125</v>
      </c>
      <c r="U362" s="6">
        <f t="shared" si="33"/>
        <v>4.628109142403579</v>
      </c>
      <c r="V362" s="6">
        <f>U362*Index!$H$27</f>
        <v>5.1085665306044827</v>
      </c>
      <c r="X362" s="8">
        <v>95.672070478290095</v>
      </c>
      <c r="Y362" s="41">
        <f t="shared" si="35"/>
        <v>95.67</v>
      </c>
      <c r="Z362" s="27"/>
      <c r="AA362" s="38"/>
    </row>
    <row r="363" spans="1:27">
      <c r="A363" s="2" t="s">
        <v>592</v>
      </c>
      <c r="B363" s="2" t="s">
        <v>51</v>
      </c>
      <c r="C363" s="2">
        <v>30</v>
      </c>
      <c r="D363" s="2" t="s">
        <v>61</v>
      </c>
      <c r="E363" s="2" t="s">
        <v>57</v>
      </c>
      <c r="F363" s="2" t="s">
        <v>40</v>
      </c>
      <c r="G363" s="29">
        <v>31.522159720798399</v>
      </c>
      <c r="H363" s="29">
        <v>21.339679540351799</v>
      </c>
      <c r="I363" s="29">
        <f t="shared" si="30"/>
        <v>22.252804228121832</v>
      </c>
      <c r="J363" s="8">
        <v>1.77113105796268</v>
      </c>
      <c r="K363" s="32">
        <v>0</v>
      </c>
      <c r="L363" s="43">
        <v>1.01885808752023</v>
      </c>
      <c r="M363" s="43">
        <v>0.99844503331617795</v>
      </c>
      <c r="N363" s="8">
        <v>95.242508790755565</v>
      </c>
      <c r="O363" s="9">
        <f t="shared" si="34"/>
        <v>95.24</v>
      </c>
      <c r="P363" s="6">
        <f t="shared" si="31"/>
        <v>95.633003076797664</v>
      </c>
      <c r="Q363" s="6">
        <f t="shared" si="32"/>
        <v>97.115314624488036</v>
      </c>
      <c r="R363" s="13">
        <f>Q363*Index!$D$22</f>
        <v>126.81161888785469</v>
      </c>
      <c r="T363" s="8">
        <v>5.11625353128077</v>
      </c>
      <c r="U363" s="6">
        <f t="shared" si="33"/>
        <v>5.1955554610156227</v>
      </c>
      <c r="V363" s="6">
        <f>U363*Index!$H$27</f>
        <v>5.7349210918261582</v>
      </c>
      <c r="X363" s="8">
        <v>132.546539979681</v>
      </c>
      <c r="Y363" s="41">
        <f t="shared" si="35"/>
        <v>132.55000000000001</v>
      </c>
      <c r="Z363" s="27"/>
      <c r="AA363" s="38"/>
    </row>
    <row r="364" spans="1:27">
      <c r="A364" s="2" t="s">
        <v>593</v>
      </c>
      <c r="B364" s="2" t="s">
        <v>51</v>
      </c>
      <c r="C364" s="2">
        <v>30</v>
      </c>
      <c r="D364" s="2" t="s">
        <v>62</v>
      </c>
      <c r="E364" s="2" t="s">
        <v>57</v>
      </c>
      <c r="F364" s="2" t="s">
        <v>40</v>
      </c>
      <c r="G364" s="29">
        <v>31.522159720798399</v>
      </c>
      <c r="H364" s="29">
        <v>28.2437025625782</v>
      </c>
      <c r="I364" s="29">
        <f t="shared" si="30"/>
        <v>28.353403062509138</v>
      </c>
      <c r="J364" s="8">
        <v>1.83905977708438</v>
      </c>
      <c r="K364" s="32">
        <v>0</v>
      </c>
      <c r="L364" s="43">
        <v>1.02998085356908</v>
      </c>
      <c r="M364" s="43">
        <v>0.97267391027115002</v>
      </c>
      <c r="N364" s="8">
        <v>110.1147391450711</v>
      </c>
      <c r="O364" s="9">
        <f t="shared" si="34"/>
        <v>110.11</v>
      </c>
      <c r="P364" s="6">
        <f t="shared" si="31"/>
        <v>110.56620957556589</v>
      </c>
      <c r="Q364" s="6">
        <f t="shared" si="32"/>
        <v>112.27998582398718</v>
      </c>
      <c r="R364" s="13">
        <f>Q364*Index!$D$22</f>
        <v>146.61340310846211</v>
      </c>
      <c r="T364" s="8">
        <v>5.2815115886719664</v>
      </c>
      <c r="U364" s="6">
        <f t="shared" si="33"/>
        <v>5.3633750182963826</v>
      </c>
      <c r="V364" s="6">
        <f>U364*Index!$H$27</f>
        <v>5.9201624824516408</v>
      </c>
      <c r="X364" s="8">
        <v>152.53356559091401</v>
      </c>
      <c r="Y364" s="41">
        <f t="shared" si="35"/>
        <v>152.53</v>
      </c>
      <c r="Z364" s="27"/>
      <c r="AA364" s="38"/>
    </row>
    <row r="365" spans="1:27">
      <c r="A365" s="2" t="s">
        <v>594</v>
      </c>
      <c r="B365" s="2" t="s">
        <v>51</v>
      </c>
      <c r="C365" s="2">
        <v>30</v>
      </c>
      <c r="D365" s="2" t="s">
        <v>63</v>
      </c>
      <c r="E365" s="2" t="s">
        <v>57</v>
      </c>
      <c r="F365" s="2" t="s">
        <v>40</v>
      </c>
      <c r="G365" s="29">
        <v>31.522159720798399</v>
      </c>
      <c r="H365" s="29">
        <v>36.254784107825898</v>
      </c>
      <c r="I365" s="29">
        <f t="shared" si="30"/>
        <v>39.105716940648847</v>
      </c>
      <c r="J365" s="8">
        <v>1.8331821552116001</v>
      </c>
      <c r="K365" s="32">
        <v>0</v>
      </c>
      <c r="L365" s="43">
        <v>1.05103692563536</v>
      </c>
      <c r="M365" s="43">
        <v>0.99146227461137104</v>
      </c>
      <c r="N365" s="8">
        <v>129.47376315624967</v>
      </c>
      <c r="O365" s="9">
        <f t="shared" si="34"/>
        <v>129.47</v>
      </c>
      <c r="P365" s="6">
        <f t="shared" si="31"/>
        <v>130.00460558519029</v>
      </c>
      <c r="Q365" s="6">
        <f t="shared" si="32"/>
        <v>132.01967697176076</v>
      </c>
      <c r="R365" s="13">
        <f>Q365*Index!$D$22</f>
        <v>172.38917493677295</v>
      </c>
      <c r="T365" s="8">
        <v>5.2016148131111271</v>
      </c>
      <c r="U365" s="6">
        <f t="shared" si="33"/>
        <v>5.2822398427143495</v>
      </c>
      <c r="V365" s="6">
        <f>U365*Index!$H$27</f>
        <v>5.8306044297610704</v>
      </c>
      <c r="X365" s="8">
        <v>178.219779366534</v>
      </c>
      <c r="Y365" s="41">
        <f t="shared" si="35"/>
        <v>178.22</v>
      </c>
      <c r="Z365" s="27"/>
      <c r="AA365" s="38"/>
    </row>
    <row r="366" spans="1:27">
      <c r="A366" s="2" t="s">
        <v>595</v>
      </c>
      <c r="B366" s="2" t="s">
        <v>51</v>
      </c>
      <c r="C366" s="2">
        <v>30</v>
      </c>
      <c r="D366" s="2" t="s">
        <v>1457</v>
      </c>
      <c r="E366" s="2" t="s">
        <v>57</v>
      </c>
      <c r="F366" s="2" t="s">
        <v>40</v>
      </c>
      <c r="G366" s="29">
        <v>31.522159720798399</v>
      </c>
      <c r="H366" s="29">
        <v>44.179118639486497</v>
      </c>
      <c r="I366" s="29">
        <f t="shared" si="30"/>
        <v>39.9593551231616</v>
      </c>
      <c r="J366" s="8">
        <v>1.84935380959359</v>
      </c>
      <c r="K366" s="32">
        <v>0</v>
      </c>
      <c r="L366" s="43">
        <v>1.020786838949</v>
      </c>
      <c r="M366" s="43">
        <v>0.92502926372235506</v>
      </c>
      <c r="N366" s="8">
        <v>132.19461179219894</v>
      </c>
      <c r="O366" s="9">
        <f t="shared" si="34"/>
        <v>132.19</v>
      </c>
      <c r="P366" s="6">
        <f t="shared" si="31"/>
        <v>132.73660970054695</v>
      </c>
      <c r="Q366" s="6">
        <f t="shared" si="32"/>
        <v>134.79402715090544</v>
      </c>
      <c r="R366" s="13">
        <f>Q366*Index!$D$22</f>
        <v>176.01187686529485</v>
      </c>
      <c r="T366" s="8">
        <v>5.4950429610686102</v>
      </c>
      <c r="U366" s="6">
        <f t="shared" si="33"/>
        <v>5.5802161269651744</v>
      </c>
      <c r="V366" s="6">
        <f>U366*Index!$H$27</f>
        <v>6.15951449341767</v>
      </c>
      <c r="X366" s="8">
        <v>182.17139135871301</v>
      </c>
      <c r="Y366" s="41">
        <f t="shared" si="35"/>
        <v>182.17</v>
      </c>
      <c r="Z366" s="27"/>
      <c r="AA366" s="38"/>
    </row>
    <row r="367" spans="1:27">
      <c r="A367" s="2" t="s">
        <v>596</v>
      </c>
      <c r="B367" s="2" t="s">
        <v>51</v>
      </c>
      <c r="C367" s="2">
        <v>30</v>
      </c>
      <c r="D367" s="2" t="s">
        <v>1458</v>
      </c>
      <c r="E367" s="2" t="s">
        <v>57</v>
      </c>
      <c r="F367" s="2" t="s">
        <v>215</v>
      </c>
      <c r="G367" s="29">
        <v>31.522159720798399</v>
      </c>
      <c r="H367" s="29">
        <v>56.5541610357133</v>
      </c>
      <c r="I367" s="29">
        <f t="shared" si="30"/>
        <v>54.868474649245613</v>
      </c>
      <c r="J367" s="8">
        <v>1.8593992693886501</v>
      </c>
      <c r="K367" s="32">
        <v>0</v>
      </c>
      <c r="L367" s="43">
        <v>1.0045346564064199</v>
      </c>
      <c r="M367" s="43">
        <v>0.97643328227719095</v>
      </c>
      <c r="N367" s="8">
        <v>160.63468242968136</v>
      </c>
      <c r="O367" s="9">
        <f t="shared" si="34"/>
        <v>160.63</v>
      </c>
      <c r="P367" s="6">
        <f t="shared" si="31"/>
        <v>161.29328462764306</v>
      </c>
      <c r="Q367" s="6">
        <f t="shared" si="32"/>
        <v>163.79333053937154</v>
      </c>
      <c r="R367" s="13">
        <f>Q367*Index!$D$22</f>
        <v>213.87870171707939</v>
      </c>
      <c r="T367" s="8">
        <v>6.8312333122434561</v>
      </c>
      <c r="U367" s="6">
        <f t="shared" si="33"/>
        <v>6.93711742858323</v>
      </c>
      <c r="V367" s="6">
        <f>U367*Index!$H$27</f>
        <v>7.6572796414495201</v>
      </c>
      <c r="X367" s="8">
        <v>221.535981358529</v>
      </c>
      <c r="Y367" s="41">
        <f t="shared" si="35"/>
        <v>221.54</v>
      </c>
      <c r="Z367" s="27"/>
      <c r="AA367" s="38"/>
    </row>
    <row r="368" spans="1:27">
      <c r="A368" s="2" t="s">
        <v>597</v>
      </c>
      <c r="B368" s="2" t="s">
        <v>51</v>
      </c>
      <c r="C368" s="2">
        <v>30</v>
      </c>
      <c r="D368" s="2" t="s">
        <v>1452</v>
      </c>
      <c r="E368" s="2" t="s">
        <v>57</v>
      </c>
      <c r="F368" s="2" t="s">
        <v>215</v>
      </c>
      <c r="G368" s="29">
        <v>31.522159720798399</v>
      </c>
      <c r="H368" s="29">
        <v>46.369708687562898</v>
      </c>
      <c r="I368" s="29">
        <f t="shared" si="30"/>
        <v>41.427884529835964</v>
      </c>
      <c r="J368" s="8">
        <v>1.7605048634053</v>
      </c>
      <c r="K368" s="32">
        <v>0</v>
      </c>
      <c r="L368" s="43">
        <v>0.96891802186724296</v>
      </c>
      <c r="M368" s="43">
        <v>0.96659913985039403</v>
      </c>
      <c r="N368" s="8">
        <v>128.42890768887403</v>
      </c>
      <c r="O368" s="9">
        <f t="shared" si="34"/>
        <v>128.43</v>
      </c>
      <c r="P368" s="6">
        <f t="shared" si="31"/>
        <v>128.95546621039841</v>
      </c>
      <c r="Q368" s="6">
        <f t="shared" si="32"/>
        <v>130.9542759366596</v>
      </c>
      <c r="R368" s="13">
        <f>Q368*Index!$D$22</f>
        <v>170.99799136754515</v>
      </c>
      <c r="T368" s="8">
        <v>6.5588890562483293</v>
      </c>
      <c r="U368" s="6">
        <f t="shared" si="33"/>
        <v>6.6605518366201792</v>
      </c>
      <c r="V368" s="6">
        <f>U368*Index!$H$27</f>
        <v>7.3520029759373715</v>
      </c>
      <c r="X368" s="8">
        <v>175.282272602928</v>
      </c>
      <c r="Y368" s="41">
        <f t="shared" si="35"/>
        <v>175.28</v>
      </c>
      <c r="Z368" s="27"/>
      <c r="AA368" s="38"/>
    </row>
    <row r="369" spans="1:27">
      <c r="A369" s="2" t="s">
        <v>598</v>
      </c>
      <c r="B369" s="2" t="s">
        <v>51</v>
      </c>
      <c r="C369" s="2">
        <v>30</v>
      </c>
      <c r="D369" s="2" t="s">
        <v>221</v>
      </c>
      <c r="E369" s="2" t="s">
        <v>57</v>
      </c>
      <c r="F369" s="2" t="s">
        <v>40</v>
      </c>
      <c r="G369" s="29">
        <v>31.522159720798399</v>
      </c>
      <c r="H369" s="29">
        <v>34.873269656265599</v>
      </c>
      <c r="I369" s="29">
        <f t="shared" si="30"/>
        <v>30.284481487608083</v>
      </c>
      <c r="J369" s="8">
        <v>2.0689395135466002</v>
      </c>
      <c r="K369" s="32">
        <v>1</v>
      </c>
      <c r="L369" s="43">
        <v>1.02840761105634</v>
      </c>
      <c r="M369" s="43">
        <v>0.90517317945501996</v>
      </c>
      <c r="N369" s="8">
        <v>127.87420219566999</v>
      </c>
      <c r="O369" s="9">
        <f t="shared" si="34"/>
        <v>127.87</v>
      </c>
      <c r="P369" s="6">
        <f t="shared" si="31"/>
        <v>128.39848642467223</v>
      </c>
      <c r="Q369" s="6">
        <f t="shared" si="32"/>
        <v>130.38866296425465</v>
      </c>
      <c r="R369" s="13">
        <f>Q369*Index!$D$22</f>
        <v>170.25942302771139</v>
      </c>
      <c r="T369" s="8">
        <v>5.4698872483541203</v>
      </c>
      <c r="U369" s="6">
        <f t="shared" si="33"/>
        <v>5.5546705007036099</v>
      </c>
      <c r="V369" s="6">
        <f>U369*Index!$H$27</f>
        <v>6.1313169018510667</v>
      </c>
      <c r="X369" s="8">
        <v>176.39073992956301</v>
      </c>
      <c r="Y369" s="41">
        <f t="shared" si="35"/>
        <v>176.39</v>
      </c>
      <c r="Z369" s="27"/>
      <c r="AA369" s="38"/>
    </row>
    <row r="370" spans="1:27">
      <c r="A370" s="2" t="s">
        <v>599</v>
      </c>
      <c r="B370" s="2" t="s">
        <v>51</v>
      </c>
      <c r="C370" s="2">
        <v>30</v>
      </c>
      <c r="D370" s="2" t="s">
        <v>60</v>
      </c>
      <c r="E370" s="2" t="s">
        <v>58</v>
      </c>
      <c r="F370" s="2" t="s">
        <v>40</v>
      </c>
      <c r="G370" s="29">
        <v>31.522159720798399</v>
      </c>
      <c r="H370" s="29">
        <v>13.158308274234001</v>
      </c>
      <c r="I370" s="29">
        <f t="shared" si="30"/>
        <v>13.192045731991414</v>
      </c>
      <c r="J370" s="8">
        <v>1.7494369873979101</v>
      </c>
      <c r="K370" s="32">
        <v>0</v>
      </c>
      <c r="L370" s="43">
        <v>1.00157073775528</v>
      </c>
      <c r="M370" s="43">
        <v>0.99918562432452496</v>
      </c>
      <c r="N370" s="8">
        <v>78.224684881220085</v>
      </c>
      <c r="O370" s="9">
        <f t="shared" si="34"/>
        <v>78.22</v>
      </c>
      <c r="P370" s="6">
        <f t="shared" si="31"/>
        <v>78.545406089233083</v>
      </c>
      <c r="Q370" s="6">
        <f t="shared" si="32"/>
        <v>79.762859883616201</v>
      </c>
      <c r="R370" s="13">
        <f>Q370*Index!$D$22</f>
        <v>104.15306203843556</v>
      </c>
      <c r="T370" s="8">
        <v>4.6568778198320802</v>
      </c>
      <c r="U370" s="6">
        <f t="shared" si="33"/>
        <v>4.7290594260394778</v>
      </c>
      <c r="V370" s="6">
        <f>U370*Index!$H$27</f>
        <v>5.219996754994038</v>
      </c>
      <c r="X370" s="8">
        <v>109.37305879343</v>
      </c>
      <c r="Y370" s="41">
        <f t="shared" si="35"/>
        <v>109.37</v>
      </c>
      <c r="Z370" s="27"/>
      <c r="AA370" s="38"/>
    </row>
    <row r="371" spans="1:27">
      <c r="A371" s="2" t="s">
        <v>600</v>
      </c>
      <c r="B371" s="2" t="s">
        <v>51</v>
      </c>
      <c r="C371" s="2">
        <v>30</v>
      </c>
      <c r="D371" s="2" t="s">
        <v>61</v>
      </c>
      <c r="E371" s="2" t="s">
        <v>58</v>
      </c>
      <c r="F371" s="2" t="s">
        <v>40</v>
      </c>
      <c r="G371" s="29">
        <v>31.522159720798399</v>
      </c>
      <c r="H371" s="29">
        <v>19.2337915783136</v>
      </c>
      <c r="I371" s="29">
        <f t="shared" si="30"/>
        <v>19.90271597475504</v>
      </c>
      <c r="J371" s="8">
        <v>2.0582167818163102</v>
      </c>
      <c r="K371" s="32">
        <v>0</v>
      </c>
      <c r="L371" s="43">
        <v>1.01885808752023</v>
      </c>
      <c r="M371" s="43">
        <v>0.99442625347554203</v>
      </c>
      <c r="N371" s="8">
        <v>105.84354215940549</v>
      </c>
      <c r="O371" s="9">
        <f t="shared" si="34"/>
        <v>105.84</v>
      </c>
      <c r="P371" s="6">
        <f t="shared" si="31"/>
        <v>106.27750068225905</v>
      </c>
      <c r="Q371" s="6">
        <f t="shared" si="32"/>
        <v>107.92480194283407</v>
      </c>
      <c r="R371" s="13">
        <f>Q371*Index!$D$22</f>
        <v>140.92647390827543</v>
      </c>
      <c r="T371" s="8">
        <v>4.8924365990308969</v>
      </c>
      <c r="U371" s="6">
        <f t="shared" si="33"/>
        <v>4.9682693663158766</v>
      </c>
      <c r="V371" s="6">
        <f>U371*Index!$H$27</f>
        <v>5.4840397706367634</v>
      </c>
      <c r="X371" s="8">
        <v>146.410513678912</v>
      </c>
      <c r="Y371" s="41">
        <f t="shared" si="35"/>
        <v>146.41</v>
      </c>
      <c r="Z371" s="27"/>
      <c r="AA371" s="38"/>
    </row>
    <row r="372" spans="1:27">
      <c r="A372" s="2" t="s">
        <v>601</v>
      </c>
      <c r="B372" s="2" t="s">
        <v>51</v>
      </c>
      <c r="C372" s="2">
        <v>30</v>
      </c>
      <c r="D372" s="2" t="s">
        <v>62</v>
      </c>
      <c r="E372" s="2" t="s">
        <v>58</v>
      </c>
      <c r="F372" s="2" t="s">
        <v>40</v>
      </c>
      <c r="G372" s="29">
        <v>31.522159720798399</v>
      </c>
      <c r="H372" s="29">
        <v>24.991267429167401</v>
      </c>
      <c r="I372" s="29">
        <f t="shared" si="30"/>
        <v>24.310234460282445</v>
      </c>
      <c r="J372" s="8">
        <v>2.0631010851345701</v>
      </c>
      <c r="K372" s="32">
        <v>0</v>
      </c>
      <c r="L372" s="43">
        <v>1.02998085356908</v>
      </c>
      <c r="M372" s="43">
        <v>0.95919179426685897</v>
      </c>
      <c r="N372" s="8">
        <v>115.18787302064916</v>
      </c>
      <c r="O372" s="9">
        <f t="shared" si="34"/>
        <v>115.19</v>
      </c>
      <c r="P372" s="6">
        <f t="shared" si="31"/>
        <v>115.66014330003382</v>
      </c>
      <c r="Q372" s="6">
        <f t="shared" si="32"/>
        <v>117.45287552118435</v>
      </c>
      <c r="R372" s="13">
        <f>Q372*Index!$D$22</f>
        <v>153.36807943697261</v>
      </c>
      <c r="T372" s="8">
        <v>4.979881922904875</v>
      </c>
      <c r="U372" s="6">
        <f t="shared" si="33"/>
        <v>5.0570700927099006</v>
      </c>
      <c r="V372" s="6">
        <f>U372*Index!$H$27</f>
        <v>5.5820591571273512</v>
      </c>
      <c r="X372" s="8">
        <v>158.9501385941</v>
      </c>
      <c r="Y372" s="41">
        <f t="shared" si="35"/>
        <v>158.94999999999999</v>
      </c>
      <c r="Z372" s="27"/>
      <c r="AA372" s="38"/>
    </row>
    <row r="373" spans="1:27">
      <c r="A373" s="2" t="s">
        <v>602</v>
      </c>
      <c r="B373" s="2" t="s">
        <v>51</v>
      </c>
      <c r="C373" s="2">
        <v>30</v>
      </c>
      <c r="D373" s="2" t="s">
        <v>63</v>
      </c>
      <c r="E373" s="2" t="s">
        <v>58</v>
      </c>
      <c r="F373" s="2" t="s">
        <v>40</v>
      </c>
      <c r="G373" s="29">
        <v>31.522159720798399</v>
      </c>
      <c r="H373" s="29">
        <v>31.669346700861201</v>
      </c>
      <c r="I373" s="29">
        <f t="shared" si="30"/>
        <v>34.332231673867412</v>
      </c>
      <c r="J373" s="8">
        <v>1.99653817117065</v>
      </c>
      <c r="K373" s="32">
        <v>0</v>
      </c>
      <c r="L373" s="43">
        <v>1.05103692563536</v>
      </c>
      <c r="M373" s="43">
        <v>0.99153502008757699</v>
      </c>
      <c r="N373" s="8">
        <v>131.48080615866186</v>
      </c>
      <c r="O373" s="9">
        <f t="shared" si="34"/>
        <v>131.47999999999999</v>
      </c>
      <c r="P373" s="6">
        <f t="shared" si="31"/>
        <v>132.01987746391237</v>
      </c>
      <c r="Q373" s="6">
        <f t="shared" si="32"/>
        <v>134.06618556460302</v>
      </c>
      <c r="R373" s="13">
        <f>Q373*Index!$D$22</f>
        <v>175.0614730056173</v>
      </c>
      <c r="T373" s="8">
        <v>4.9562560888758647</v>
      </c>
      <c r="U373" s="6">
        <f t="shared" si="33"/>
        <v>5.0330780582534409</v>
      </c>
      <c r="V373" s="6">
        <f>U373*Index!$H$27</f>
        <v>5.5555764402219916</v>
      </c>
      <c r="X373" s="8">
        <v>180.617049445839</v>
      </c>
      <c r="Y373" s="41">
        <f t="shared" si="35"/>
        <v>180.62</v>
      </c>
      <c r="Z373" s="27"/>
      <c r="AA373" s="38"/>
    </row>
    <row r="374" spans="1:27">
      <c r="A374" s="2" t="s">
        <v>603</v>
      </c>
      <c r="B374" s="2" t="s">
        <v>51</v>
      </c>
      <c r="C374" s="2">
        <v>30</v>
      </c>
      <c r="D374" s="2" t="s">
        <v>1457</v>
      </c>
      <c r="E374" s="2" t="s">
        <v>58</v>
      </c>
      <c r="F374" s="2" t="s">
        <v>40</v>
      </c>
      <c r="G374" s="29">
        <v>31.522159720798399</v>
      </c>
      <c r="H374" s="29">
        <v>37.990650536807301</v>
      </c>
      <c r="I374" s="29">
        <f t="shared" si="30"/>
        <v>33.993473255637056</v>
      </c>
      <c r="J374" s="8">
        <v>2.0030335530457699</v>
      </c>
      <c r="K374" s="32">
        <v>0</v>
      </c>
      <c r="L374" s="43">
        <v>1.020786838949</v>
      </c>
      <c r="M374" s="43">
        <v>0.923304671243102</v>
      </c>
      <c r="N374" s="8">
        <v>131.2300111008322</v>
      </c>
      <c r="O374" s="9">
        <f t="shared" si="34"/>
        <v>131.22999999999999</v>
      </c>
      <c r="P374" s="6">
        <f t="shared" si="31"/>
        <v>131.76805414634561</v>
      </c>
      <c r="Q374" s="6">
        <f t="shared" si="32"/>
        <v>133.81045898561396</v>
      </c>
      <c r="R374" s="13">
        <f>Q374*Index!$D$22</f>
        <v>174.72754934383804</v>
      </c>
      <c r="T374" s="8">
        <v>5.2553121902931244</v>
      </c>
      <c r="U374" s="6">
        <f t="shared" si="33"/>
        <v>5.3367695292426678</v>
      </c>
      <c r="V374" s="6">
        <f>U374*Index!$H$27</f>
        <v>5.8907950006727683</v>
      </c>
      <c r="X374" s="8">
        <v>180.618344344511</v>
      </c>
      <c r="Y374" s="41">
        <f t="shared" si="35"/>
        <v>180.62</v>
      </c>
      <c r="Z374" s="27"/>
      <c r="AA374" s="38"/>
    </row>
    <row r="375" spans="1:27">
      <c r="A375" s="2" t="s">
        <v>604</v>
      </c>
      <c r="B375" s="2" t="s">
        <v>51</v>
      </c>
      <c r="C375" s="2">
        <v>30</v>
      </c>
      <c r="D375" s="2" t="s">
        <v>1458</v>
      </c>
      <c r="E375" s="2" t="s">
        <v>58</v>
      </c>
      <c r="F375" s="2" t="s">
        <v>215</v>
      </c>
      <c r="G375" s="29">
        <v>31.522159720798399</v>
      </c>
      <c r="H375" s="29">
        <v>50.985499885832802</v>
      </c>
      <c r="I375" s="29">
        <f t="shared" si="30"/>
        <v>47.989605167420734</v>
      </c>
      <c r="J375" s="8">
        <v>2.10533225139661</v>
      </c>
      <c r="K375" s="32">
        <v>0</v>
      </c>
      <c r="L375" s="43">
        <v>1.0045346564064199</v>
      </c>
      <c r="M375" s="43">
        <v>0.95933922207814604</v>
      </c>
      <c r="N375" s="8">
        <v>167.39868298463199</v>
      </c>
      <c r="O375" s="9">
        <f t="shared" si="34"/>
        <v>167.4</v>
      </c>
      <c r="P375" s="6">
        <f t="shared" si="31"/>
        <v>168.08501758486898</v>
      </c>
      <c r="Q375" s="6">
        <f t="shared" si="32"/>
        <v>170.69033535743446</v>
      </c>
      <c r="R375" s="13">
        <f>Q375*Index!$D$22</f>
        <v>222.88469989396583</v>
      </c>
      <c r="T375" s="8">
        <v>10.428410988485407</v>
      </c>
      <c r="U375" s="6">
        <f t="shared" si="33"/>
        <v>10.590051358806932</v>
      </c>
      <c r="V375" s="6">
        <f>U375*Index!$H$27</f>
        <v>11.689435202231886</v>
      </c>
      <c r="X375" s="8">
        <v>234.57413509619801</v>
      </c>
      <c r="Y375" s="41">
        <f t="shared" si="35"/>
        <v>234.57</v>
      </c>
      <c r="Z375" s="27"/>
      <c r="AA375" s="38"/>
    </row>
    <row r="376" spans="1:27">
      <c r="A376" s="2" t="s">
        <v>605</v>
      </c>
      <c r="B376" s="2" t="s">
        <v>51</v>
      </c>
      <c r="C376" s="2">
        <v>30</v>
      </c>
      <c r="D376" s="2" t="s">
        <v>1452</v>
      </c>
      <c r="E376" s="2" t="s">
        <v>58</v>
      </c>
      <c r="F376" s="2" t="s">
        <v>215</v>
      </c>
      <c r="G376" s="29">
        <v>31.522159720798399</v>
      </c>
      <c r="H376" s="29">
        <v>41.5498533139587</v>
      </c>
      <c r="I376" s="29">
        <f t="shared" si="30"/>
        <v>35.531758015240669</v>
      </c>
      <c r="J376" s="8">
        <v>2.25090014307359</v>
      </c>
      <c r="K376" s="32">
        <v>0</v>
      </c>
      <c r="L376" s="43">
        <v>0.96891802186724296</v>
      </c>
      <c r="M376" s="43">
        <v>0.94707866154692</v>
      </c>
      <c r="N376" s="8">
        <v>150.93167302569464</v>
      </c>
      <c r="O376" s="9">
        <f t="shared" si="34"/>
        <v>150.93</v>
      </c>
      <c r="P376" s="6">
        <f t="shared" si="31"/>
        <v>151.55049288509997</v>
      </c>
      <c r="Q376" s="6">
        <f t="shared" si="32"/>
        <v>153.89952552481904</v>
      </c>
      <c r="R376" s="13">
        <f>Q376*Index!$D$22</f>
        <v>200.95952994991291</v>
      </c>
      <c r="T376" s="8">
        <v>6.1854132847782468</v>
      </c>
      <c r="U376" s="6">
        <f t="shared" si="33"/>
        <v>6.2812871906923098</v>
      </c>
      <c r="V376" s="6">
        <f>U376*Index!$H$27</f>
        <v>6.9333657708038627</v>
      </c>
      <c r="X376" s="8">
        <v>204.31701920747699</v>
      </c>
      <c r="Y376" s="41">
        <f t="shared" si="35"/>
        <v>204.32</v>
      </c>
      <c r="Z376" s="27"/>
      <c r="AA376" s="38"/>
    </row>
    <row r="377" spans="1:27">
      <c r="A377" s="2" t="s">
        <v>606</v>
      </c>
      <c r="B377" s="2" t="s">
        <v>51</v>
      </c>
      <c r="C377" s="2">
        <v>30</v>
      </c>
      <c r="D377" s="2" t="s">
        <v>221</v>
      </c>
      <c r="E377" s="2" t="s">
        <v>58</v>
      </c>
      <c r="F377" s="2" t="s">
        <v>40</v>
      </c>
      <c r="G377" s="29">
        <v>31.522159720798399</v>
      </c>
      <c r="H377" s="29">
        <v>32.506756405563401</v>
      </c>
      <c r="I377" s="29">
        <f t="shared" si="30"/>
        <v>28.9601037937774</v>
      </c>
      <c r="J377" s="8">
        <v>2.35163571334071</v>
      </c>
      <c r="K377" s="32">
        <v>1</v>
      </c>
      <c r="L377" s="43">
        <v>1.02840761105634</v>
      </c>
      <c r="M377" s="43">
        <v>0.91851574164846905</v>
      </c>
      <c r="N377" s="8">
        <v>142.23225090456003</v>
      </c>
      <c r="O377" s="9">
        <f t="shared" si="34"/>
        <v>142.22999999999999</v>
      </c>
      <c r="P377" s="6">
        <f t="shared" si="31"/>
        <v>142.81540313326872</v>
      </c>
      <c r="Q377" s="6">
        <f t="shared" si="32"/>
        <v>145.02904188183439</v>
      </c>
      <c r="R377" s="13">
        <f>Q377*Index!$D$22</f>
        <v>189.37659480281843</v>
      </c>
      <c r="T377" s="8">
        <v>5.5580619705647623</v>
      </c>
      <c r="U377" s="6">
        <f t="shared" si="33"/>
        <v>5.6442119311085168</v>
      </c>
      <c r="V377" s="6">
        <f>U377*Index!$H$27</f>
        <v>6.2301538869770043</v>
      </c>
      <c r="X377" s="8">
        <v>195.60674868979601</v>
      </c>
      <c r="Y377" s="41">
        <f t="shared" si="35"/>
        <v>195.61</v>
      </c>
      <c r="Z377" s="27"/>
      <c r="AA377" s="38"/>
    </row>
    <row r="378" spans="1:27">
      <c r="A378" s="2" t="s">
        <v>607</v>
      </c>
      <c r="B378" s="2" t="s">
        <v>51</v>
      </c>
      <c r="C378" s="2">
        <v>30</v>
      </c>
      <c r="D378" s="2" t="s">
        <v>60</v>
      </c>
      <c r="E378" s="2" t="s">
        <v>59</v>
      </c>
      <c r="F378" s="2" t="s">
        <v>40</v>
      </c>
      <c r="G378" s="29">
        <v>31.522159720798399</v>
      </c>
      <c r="H378" s="29">
        <v>12.448137050871599</v>
      </c>
      <c r="I378" s="29">
        <f t="shared" si="30"/>
        <v>12.390456795684777</v>
      </c>
      <c r="J378" s="8">
        <v>1.2616330549788599</v>
      </c>
      <c r="K378" s="32">
        <v>1</v>
      </c>
      <c r="L378" s="43">
        <v>1.00157073775528</v>
      </c>
      <c r="M378" s="43">
        <v>0.99712198240345595</v>
      </c>
      <c r="N378" s="8">
        <v>55.401608527805884</v>
      </c>
      <c r="O378" s="9">
        <f t="shared" si="34"/>
        <v>55.4</v>
      </c>
      <c r="P378" s="6">
        <f t="shared" si="31"/>
        <v>55.628755122769888</v>
      </c>
      <c r="Q378" s="6">
        <f t="shared" si="32"/>
        <v>56.491000827172826</v>
      </c>
      <c r="R378" s="13">
        <f>Q378*Index!$D$22</f>
        <v>73.765042055298693</v>
      </c>
      <c r="T378" s="8">
        <v>4.5779746747532117</v>
      </c>
      <c r="U378" s="6">
        <f t="shared" si="33"/>
        <v>4.6489332822118872</v>
      </c>
      <c r="V378" s="6">
        <f>U378*Index!$H$27</f>
        <v>5.1315524845610714</v>
      </c>
      <c r="X378" s="8">
        <v>78.896594539859805</v>
      </c>
      <c r="Y378" s="41">
        <f t="shared" si="35"/>
        <v>78.900000000000006</v>
      </c>
      <c r="Z378" s="27"/>
      <c r="AA378" s="38"/>
    </row>
    <row r="379" spans="1:27">
      <c r="A379" s="2" t="s">
        <v>608</v>
      </c>
      <c r="B379" s="2" t="s">
        <v>51</v>
      </c>
      <c r="C379" s="2">
        <v>30</v>
      </c>
      <c r="D379" s="2" t="s">
        <v>61</v>
      </c>
      <c r="E379" s="2" t="s">
        <v>59</v>
      </c>
      <c r="F379" s="2" t="s">
        <v>40</v>
      </c>
      <c r="G379" s="29">
        <v>31.522159720798399</v>
      </c>
      <c r="H379" s="29">
        <v>18.468747577960301</v>
      </c>
      <c r="I379" s="29">
        <f t="shared" si="30"/>
        <v>18.696699170120915</v>
      </c>
      <c r="J379" s="8">
        <v>1.52096643815653</v>
      </c>
      <c r="K379" s="32">
        <v>0</v>
      </c>
      <c r="L379" s="43">
        <v>1.01885808752023</v>
      </c>
      <c r="M379" s="43">
        <v>0.98596642003134205</v>
      </c>
      <c r="N379" s="8">
        <v>76.381198935606633</v>
      </c>
      <c r="O379" s="9">
        <f t="shared" si="34"/>
        <v>76.38</v>
      </c>
      <c r="P379" s="6">
        <f t="shared" si="31"/>
        <v>76.694361851242618</v>
      </c>
      <c r="Q379" s="6">
        <f t="shared" si="32"/>
        <v>77.88312445993688</v>
      </c>
      <c r="R379" s="13">
        <f>Q379*Index!$D$22</f>
        <v>101.69853369674891</v>
      </c>
      <c r="T379" s="8">
        <v>5.1575634898467122</v>
      </c>
      <c r="U379" s="6">
        <f t="shared" si="33"/>
        <v>5.2375057239393366</v>
      </c>
      <c r="V379" s="6">
        <f>U379*Index!$H$27</f>
        <v>5.7812263328064608</v>
      </c>
      <c r="X379" s="8">
        <v>107.479760029555</v>
      </c>
      <c r="Y379" s="41">
        <f t="shared" si="35"/>
        <v>107.48</v>
      </c>
      <c r="Z379" s="27"/>
      <c r="AA379" s="38"/>
    </row>
    <row r="380" spans="1:27">
      <c r="A380" s="2" t="s">
        <v>609</v>
      </c>
      <c r="B380" s="2" t="s">
        <v>51</v>
      </c>
      <c r="C380" s="2">
        <v>30</v>
      </c>
      <c r="D380" s="2" t="s">
        <v>62</v>
      </c>
      <c r="E380" s="2" t="s">
        <v>59</v>
      </c>
      <c r="F380" s="2" t="s">
        <v>40</v>
      </c>
      <c r="G380" s="29">
        <v>31.522159720798399</v>
      </c>
      <c r="H380" s="29">
        <v>24.379602524116201</v>
      </c>
      <c r="I380" s="29">
        <f t="shared" si="30"/>
        <v>23.787514048349728</v>
      </c>
      <c r="J380" s="8">
        <v>1.6002566273624701</v>
      </c>
      <c r="K380" s="32">
        <v>0</v>
      </c>
      <c r="L380" s="43">
        <v>1.02998085356908</v>
      </c>
      <c r="M380" s="43">
        <v>0.96060854706905396</v>
      </c>
      <c r="N380" s="8">
        <v>88.509672006335592</v>
      </c>
      <c r="O380" s="9">
        <f t="shared" si="34"/>
        <v>88.51</v>
      </c>
      <c r="P380" s="6">
        <f t="shared" si="31"/>
        <v>88.872561661561562</v>
      </c>
      <c r="Q380" s="6">
        <f t="shared" si="32"/>
        <v>90.250086367315774</v>
      </c>
      <c r="R380" s="13">
        <f>Q380*Index!$D$22</f>
        <v>117.84711403408431</v>
      </c>
      <c r="T380" s="8">
        <v>5.0541495331940522</v>
      </c>
      <c r="U380" s="6">
        <f t="shared" si="33"/>
        <v>5.13248885095856</v>
      </c>
      <c r="V380" s="6">
        <f>U380*Index!$H$27</f>
        <v>5.665307354677152</v>
      </c>
      <c r="X380" s="8">
        <v>123.51242138876199</v>
      </c>
      <c r="Y380" s="41">
        <f t="shared" si="35"/>
        <v>123.51</v>
      </c>
      <c r="Z380" s="27"/>
      <c r="AA380" s="38"/>
    </row>
    <row r="381" spans="1:27">
      <c r="A381" s="2" t="s">
        <v>610</v>
      </c>
      <c r="B381" s="2" t="s">
        <v>51</v>
      </c>
      <c r="C381" s="2">
        <v>30</v>
      </c>
      <c r="D381" s="2" t="s">
        <v>63</v>
      </c>
      <c r="E381" s="2" t="s">
        <v>59</v>
      </c>
      <c r="F381" s="2" t="s">
        <v>40</v>
      </c>
      <c r="G381" s="29">
        <v>31.522159720798399</v>
      </c>
      <c r="H381" s="29">
        <v>31.236358117177399</v>
      </c>
      <c r="I381" s="29">
        <f t="shared" ref="I381:I443" si="36">(G381+H381)*L381*M381-G381</f>
        <v>34.227968470072327</v>
      </c>
      <c r="J381" s="8">
        <v>1.61351708750033</v>
      </c>
      <c r="K381" s="32">
        <v>0</v>
      </c>
      <c r="L381" s="43">
        <v>1.05103692563536</v>
      </c>
      <c r="M381" s="43">
        <v>0.99679523067203102</v>
      </c>
      <c r="N381" s="8">
        <v>106.08895534130649</v>
      </c>
      <c r="O381" s="9">
        <f t="shared" si="34"/>
        <v>106.09</v>
      </c>
      <c r="P381" s="6">
        <f t="shared" ref="P381:P443" si="37">N381*(1.0041)</f>
        <v>106.52392005820585</v>
      </c>
      <c r="Q381" s="6">
        <f t="shared" ref="Q381:Q443" si="38">P381*(1.0155)</f>
        <v>108.17504081910805</v>
      </c>
      <c r="R381" s="13">
        <f>Q381*Index!$D$22</f>
        <v>141.25323181594101</v>
      </c>
      <c r="T381" s="8">
        <v>5.0696589723146595</v>
      </c>
      <c r="U381" s="6">
        <f t="shared" ref="U381:U443" si="39">T381*(1.0155)</f>
        <v>5.1482386863855369</v>
      </c>
      <c r="V381" s="6">
        <f>U381*Index!$H$27</f>
        <v>5.6826922260466715</v>
      </c>
      <c r="X381" s="8">
        <v>146.93592404198799</v>
      </c>
      <c r="Y381" s="41">
        <f t="shared" si="35"/>
        <v>146.94</v>
      </c>
      <c r="Z381" s="27"/>
      <c r="AA381" s="38"/>
    </row>
    <row r="382" spans="1:27">
      <c r="A382" s="2" t="s">
        <v>611</v>
      </c>
      <c r="B382" s="2" t="s">
        <v>51</v>
      </c>
      <c r="C382" s="2">
        <v>30</v>
      </c>
      <c r="D382" s="2" t="s">
        <v>1457</v>
      </c>
      <c r="E382" s="2" t="s">
        <v>59</v>
      </c>
      <c r="F382" s="2" t="s">
        <v>40</v>
      </c>
      <c r="G382" s="29">
        <v>31.522159720798399</v>
      </c>
      <c r="H382" s="29">
        <v>37.976350672156798</v>
      </c>
      <c r="I382" s="29">
        <f t="shared" si="36"/>
        <v>33.020708581875581</v>
      </c>
      <c r="J382" s="8">
        <v>1.6160496905900501</v>
      </c>
      <c r="K382" s="32">
        <v>0</v>
      </c>
      <c r="L382" s="43">
        <v>1.020786838949</v>
      </c>
      <c r="M382" s="43">
        <v>0.90978276121652601</v>
      </c>
      <c r="N382" s="8">
        <v>104.30448235033055</v>
      </c>
      <c r="O382" s="9">
        <f t="shared" si="34"/>
        <v>104.3</v>
      </c>
      <c r="P382" s="6">
        <f t="shared" si="37"/>
        <v>104.7321307279669</v>
      </c>
      <c r="Q382" s="6">
        <f t="shared" si="38"/>
        <v>106.3554787542504</v>
      </c>
      <c r="R382" s="13">
        <f>Q382*Index!$D$22</f>
        <v>138.87727688026763</v>
      </c>
      <c r="T382" s="8">
        <v>4.8121385032493302</v>
      </c>
      <c r="U382" s="6">
        <f t="shared" si="39"/>
        <v>4.8867266500496953</v>
      </c>
      <c r="V382" s="6">
        <f>U382*Index!$H$27</f>
        <v>5.394031869285576</v>
      </c>
      <c r="X382" s="8">
        <v>144.27130874955299</v>
      </c>
      <c r="Y382" s="41">
        <f t="shared" si="35"/>
        <v>144.27000000000001</v>
      </c>
      <c r="Z382" s="27"/>
      <c r="AA382" s="38"/>
    </row>
    <row r="383" spans="1:27">
      <c r="A383" s="2" t="s">
        <v>612</v>
      </c>
      <c r="B383" s="2" t="s">
        <v>51</v>
      </c>
      <c r="C383" s="2">
        <v>30</v>
      </c>
      <c r="D383" s="2" t="s">
        <v>1458</v>
      </c>
      <c r="E383" s="2" t="s">
        <v>59</v>
      </c>
      <c r="F383" s="2" t="s">
        <v>215</v>
      </c>
      <c r="G383" s="29">
        <v>31.522159720798399</v>
      </c>
      <c r="H383" s="29">
        <v>48.947330869134298</v>
      </c>
      <c r="I383" s="29">
        <f t="shared" si="36"/>
        <v>48.081300042048596</v>
      </c>
      <c r="J383" s="8">
        <v>1.5529603850646401</v>
      </c>
      <c r="K383" s="32">
        <v>0</v>
      </c>
      <c r="L383" s="43">
        <v>1.0045346564064199</v>
      </c>
      <c r="M383" s="43">
        <v>0.98477217077505996</v>
      </c>
      <c r="N383" s="8">
        <v>123.62101952578836</v>
      </c>
      <c r="O383" s="9">
        <f t="shared" si="34"/>
        <v>123.62</v>
      </c>
      <c r="P383" s="6">
        <f t="shared" si="37"/>
        <v>124.12786570584409</v>
      </c>
      <c r="Q383" s="6">
        <f t="shared" si="38"/>
        <v>126.05184762428468</v>
      </c>
      <c r="R383" s="13">
        <f>Q383*Index!$D$22</f>
        <v>164.59647917373965</v>
      </c>
      <c r="T383" s="8">
        <v>6.9265413779883831</v>
      </c>
      <c r="U383" s="6">
        <f t="shared" si="39"/>
        <v>7.0339027693472032</v>
      </c>
      <c r="V383" s="6">
        <f>U383*Index!$H$27</f>
        <v>7.7641125482083275</v>
      </c>
      <c r="X383" s="8">
        <v>172.360591721948</v>
      </c>
      <c r="Y383" s="41">
        <f t="shared" si="35"/>
        <v>172.36</v>
      </c>
      <c r="Z383" s="27"/>
      <c r="AA383" s="38"/>
    </row>
    <row r="384" spans="1:27">
      <c r="A384" s="2" t="s">
        <v>613</v>
      </c>
      <c r="B384" s="2" t="s">
        <v>51</v>
      </c>
      <c r="C384" s="2">
        <v>30</v>
      </c>
      <c r="D384" s="2" t="s">
        <v>1452</v>
      </c>
      <c r="E384" s="2" t="s">
        <v>59</v>
      </c>
      <c r="F384" s="2" t="s">
        <v>215</v>
      </c>
      <c r="G384" s="29">
        <v>31.522159720798399</v>
      </c>
      <c r="H384" s="29">
        <v>40.097997157644798</v>
      </c>
      <c r="I384" s="29">
        <f t="shared" si="36"/>
        <v>30.508598946882067</v>
      </c>
      <c r="J384" s="8">
        <v>1.6120415516771001</v>
      </c>
      <c r="K384" s="32">
        <v>0</v>
      </c>
      <c r="L384" s="43">
        <v>0.96891802186724296</v>
      </c>
      <c r="M384" s="43">
        <v>0.893891465876127</v>
      </c>
      <c r="N384" s="8">
        <v>99.996160454355064</v>
      </c>
      <c r="O384" s="9">
        <f t="shared" si="34"/>
        <v>100</v>
      </c>
      <c r="P384" s="6">
        <f t="shared" si="37"/>
        <v>100.40614471221792</v>
      </c>
      <c r="Q384" s="6">
        <f t="shared" si="38"/>
        <v>101.96243995525731</v>
      </c>
      <c r="R384" s="13">
        <f>Q384*Index!$D$22</f>
        <v>133.14091733603362</v>
      </c>
      <c r="T384" s="8">
        <v>5.5901703576517257</v>
      </c>
      <c r="U384" s="6">
        <f t="shared" si="39"/>
        <v>5.676817998195328</v>
      </c>
      <c r="V384" s="6">
        <f>U384*Index!$H$27</f>
        <v>6.2661448841400098</v>
      </c>
      <c r="X384" s="8">
        <v>137.00918114855401</v>
      </c>
      <c r="Y384" s="41">
        <f t="shared" si="35"/>
        <v>137.01</v>
      </c>
      <c r="Z384" s="27"/>
      <c r="AA384" s="38"/>
    </row>
    <row r="385" spans="1:27">
      <c r="A385" s="2" t="s">
        <v>614</v>
      </c>
      <c r="B385" s="2" t="s">
        <v>51</v>
      </c>
      <c r="C385" s="2">
        <v>30</v>
      </c>
      <c r="D385" s="2" t="s">
        <v>221</v>
      </c>
      <c r="E385" s="2" t="s">
        <v>59</v>
      </c>
      <c r="F385" s="2" t="s">
        <v>40</v>
      </c>
      <c r="G385" s="29">
        <v>31.522159720798399</v>
      </c>
      <c r="H385" s="29">
        <v>30.323743563266301</v>
      </c>
      <c r="I385" s="29">
        <f t="shared" si="36"/>
        <v>25.686389114354363</v>
      </c>
      <c r="J385" s="8">
        <v>1.89151321963775</v>
      </c>
      <c r="K385" s="32">
        <v>1</v>
      </c>
      <c r="L385" s="43">
        <v>1.02840761105634</v>
      </c>
      <c r="M385" s="43">
        <v>0.89946591893611405</v>
      </c>
      <c r="N385" s="8">
        <v>108.21072639798311</v>
      </c>
      <c r="O385" s="9">
        <f t="shared" si="34"/>
        <v>108.21</v>
      </c>
      <c r="P385" s="6">
        <f t="shared" si="37"/>
        <v>108.65439037621483</v>
      </c>
      <c r="Q385" s="6">
        <f t="shared" si="38"/>
        <v>110.33853342704617</v>
      </c>
      <c r="R385" s="13">
        <f>Q385*Index!$D$22</f>
        <v>144.07828573380536</v>
      </c>
      <c r="T385" s="8">
        <v>5.0977587537428759</v>
      </c>
      <c r="U385" s="6">
        <f t="shared" si="39"/>
        <v>5.1767740144258907</v>
      </c>
      <c r="V385" s="6">
        <f>U385*Index!$H$27</f>
        <v>5.7141898889758265</v>
      </c>
      <c r="X385" s="8">
        <v>149.79247562278101</v>
      </c>
      <c r="Y385" s="41">
        <f t="shared" si="35"/>
        <v>149.79</v>
      </c>
      <c r="Z385" s="27"/>
      <c r="AA385" s="38"/>
    </row>
    <row r="386" spans="1:27">
      <c r="A386" s="2" t="s">
        <v>615</v>
      </c>
      <c r="B386" s="2" t="s">
        <v>0</v>
      </c>
      <c r="C386" s="2">
        <v>45</v>
      </c>
      <c r="D386" s="2" t="s">
        <v>60</v>
      </c>
      <c r="E386" s="2" t="s">
        <v>52</v>
      </c>
      <c r="F386" s="2" t="s">
        <v>40</v>
      </c>
      <c r="G386" s="29">
        <v>46.784382822205302</v>
      </c>
      <c r="H386" s="29">
        <v>30.630344667011801</v>
      </c>
      <c r="I386" s="29">
        <f t="shared" si="36"/>
        <v>30.751942902293834</v>
      </c>
      <c r="J386" s="8">
        <v>1.25977154700212</v>
      </c>
      <c r="K386" s="32">
        <v>1</v>
      </c>
      <c r="L386" s="43">
        <v>1.00157073775528</v>
      </c>
      <c r="M386" s="43">
        <v>1</v>
      </c>
      <c r="N386" s="8">
        <v>97.678057006812693</v>
      </c>
      <c r="O386" s="9">
        <f t="shared" ref="O386:O449" si="40">ROUND(J386*SUM(G386:H386)*L386*$M386,2)</f>
        <v>97.68</v>
      </c>
      <c r="P386" s="6">
        <f t="shared" si="37"/>
        <v>98.078537040540624</v>
      </c>
      <c r="Q386" s="6">
        <f t="shared" si="38"/>
        <v>99.598754364669006</v>
      </c>
      <c r="R386" s="13">
        <f>Q386*Index!$D$22</f>
        <v>130.05445463503324</v>
      </c>
      <c r="T386" s="8">
        <v>8.2604198460530291</v>
      </c>
      <c r="U386" s="6">
        <f t="shared" si="39"/>
        <v>8.3884563536668519</v>
      </c>
      <c r="V386" s="6">
        <f>U386*Index!$H$27</f>
        <v>9.2592862556226532</v>
      </c>
      <c r="X386" s="8">
        <v>139.31374089065599</v>
      </c>
      <c r="Y386" s="41">
        <f t="shared" ref="Y386:Y449" si="41">ROUND((R386+V386) * IF(D386 = "Forensische en beveiligde zorg - niet klinische of ambulante zorg", 0.982799429, 1),2)</f>
        <v>139.31</v>
      </c>
      <c r="Z386" s="27"/>
      <c r="AA386" s="37"/>
    </row>
    <row r="387" spans="1:27">
      <c r="A387" s="2" t="s">
        <v>616</v>
      </c>
      <c r="B387" s="2" t="s">
        <v>0</v>
      </c>
      <c r="C387" s="2">
        <v>45</v>
      </c>
      <c r="D387" s="2" t="s">
        <v>61</v>
      </c>
      <c r="E387" s="2" t="s">
        <v>52</v>
      </c>
      <c r="F387" s="2" t="s">
        <v>40</v>
      </c>
      <c r="G387" s="29">
        <v>46.784382822205302</v>
      </c>
      <c r="H387" s="29">
        <v>46.296646550214298</v>
      </c>
      <c r="I387" s="29">
        <f t="shared" si="36"/>
        <v>48.051976748592494</v>
      </c>
      <c r="J387" s="8">
        <v>1.54187655765271</v>
      </c>
      <c r="K387" s="32">
        <v>0</v>
      </c>
      <c r="L387" s="43">
        <v>1.01885808752023</v>
      </c>
      <c r="M387" s="43">
        <v>1</v>
      </c>
      <c r="N387" s="8">
        <v>146.22595963533601</v>
      </c>
      <c r="O387" s="9">
        <f t="shared" si="40"/>
        <v>146.22999999999999</v>
      </c>
      <c r="P387" s="6">
        <f t="shared" si="37"/>
        <v>146.82548606984088</v>
      </c>
      <c r="Q387" s="6">
        <f t="shared" si="38"/>
        <v>149.10128110392341</v>
      </c>
      <c r="R387" s="13">
        <f>Q387*Index!$D$22</f>
        <v>194.69405940918355</v>
      </c>
      <c r="T387" s="8">
        <v>9.0644931759173204</v>
      </c>
      <c r="U387" s="6">
        <f t="shared" si="39"/>
        <v>9.2049928201440387</v>
      </c>
      <c r="V387" s="6">
        <f>U387*Index!$H$27</f>
        <v>10.16058973298556</v>
      </c>
      <c r="X387" s="8">
        <v>204.854649142169</v>
      </c>
      <c r="Y387" s="41">
        <f t="shared" si="41"/>
        <v>204.85</v>
      </c>
      <c r="Z387" s="27"/>
      <c r="AA387" s="37"/>
    </row>
    <row r="388" spans="1:27">
      <c r="A388" s="2" t="s">
        <v>617</v>
      </c>
      <c r="B388" s="2" t="s">
        <v>0</v>
      </c>
      <c r="C388" s="2">
        <v>45</v>
      </c>
      <c r="D388" s="2" t="s">
        <v>62</v>
      </c>
      <c r="E388" s="2" t="s">
        <v>52</v>
      </c>
      <c r="F388" s="2" t="s">
        <v>40</v>
      </c>
      <c r="G388" s="29">
        <v>46.784382822205302</v>
      </c>
      <c r="H388" s="29">
        <v>62.373834273412299</v>
      </c>
      <c r="I388" s="29">
        <f t="shared" si="36"/>
        <v>65.646490796017858</v>
      </c>
      <c r="J388" s="8">
        <v>1.6417730297103501</v>
      </c>
      <c r="K388" s="32">
        <v>0</v>
      </c>
      <c r="L388" s="43">
        <v>1.02998085356908</v>
      </c>
      <c r="M388" s="43">
        <v>1</v>
      </c>
      <c r="N388" s="8">
        <v>184.58597601317101</v>
      </c>
      <c r="O388" s="9">
        <f t="shared" si="40"/>
        <v>184.59</v>
      </c>
      <c r="P388" s="6">
        <f t="shared" si="37"/>
        <v>185.342778514825</v>
      </c>
      <c r="Q388" s="6">
        <f t="shared" si="38"/>
        <v>188.2155915818048</v>
      </c>
      <c r="R388" s="13">
        <f>Q388*Index!$D$22</f>
        <v>245.76889814663221</v>
      </c>
      <c r="T388" s="8">
        <v>10.4960871915256</v>
      </c>
      <c r="U388" s="6">
        <f t="shared" si="39"/>
        <v>10.658776542994248</v>
      </c>
      <c r="V388" s="6">
        <f>U388*Index!$H$27</f>
        <v>11.765294946448423</v>
      </c>
      <c r="X388" s="8">
        <v>257.534193093081</v>
      </c>
      <c r="Y388" s="41">
        <f t="shared" si="41"/>
        <v>257.52999999999997</v>
      </c>
      <c r="Z388" s="27"/>
      <c r="AA388" s="37"/>
    </row>
    <row r="389" spans="1:27">
      <c r="A389" s="2" t="s">
        <v>618</v>
      </c>
      <c r="B389" s="2" t="s">
        <v>0</v>
      </c>
      <c r="C389" s="2">
        <v>45</v>
      </c>
      <c r="D389" s="2" t="s">
        <v>63</v>
      </c>
      <c r="E389" s="2" t="s">
        <v>52</v>
      </c>
      <c r="F389" s="2" t="s">
        <v>40</v>
      </c>
      <c r="G389" s="29">
        <v>46.784382822205302</v>
      </c>
      <c r="H389" s="29">
        <v>81.097057970830804</v>
      </c>
      <c r="I389" s="29">
        <f t="shared" si="36"/>
        <v>87.623733554727679</v>
      </c>
      <c r="J389" s="8">
        <v>1.7245396446896999</v>
      </c>
      <c r="K389" s="32">
        <v>0</v>
      </c>
      <c r="L389" s="43">
        <v>1.05103692563536</v>
      </c>
      <c r="M389" s="43">
        <v>1</v>
      </c>
      <c r="N389" s="8">
        <v>231.792125260087</v>
      </c>
      <c r="O389" s="9">
        <f t="shared" si="40"/>
        <v>231.79</v>
      </c>
      <c r="P389" s="6">
        <f t="shared" si="37"/>
        <v>232.74247297365335</v>
      </c>
      <c r="Q389" s="6">
        <f t="shared" si="38"/>
        <v>236.349981304745</v>
      </c>
      <c r="R389" s="13">
        <f>Q389*Index!$D$22</f>
        <v>308.62201156697233</v>
      </c>
      <c r="T389" s="8">
        <v>10.646611027947101</v>
      </c>
      <c r="U389" s="6">
        <f t="shared" si="39"/>
        <v>10.811633498880282</v>
      </c>
      <c r="V389" s="6">
        <f>U389*Index!$H$27</f>
        <v>11.934020424777124</v>
      </c>
      <c r="X389" s="8">
        <v>320.55603199174999</v>
      </c>
      <c r="Y389" s="41">
        <f t="shared" si="41"/>
        <v>320.56</v>
      </c>
      <c r="Z389" s="27"/>
      <c r="AA389" s="37"/>
    </row>
    <row r="390" spans="1:27">
      <c r="A390" s="2" t="s">
        <v>619</v>
      </c>
      <c r="B390" s="2" t="s">
        <v>0</v>
      </c>
      <c r="C390" s="2">
        <v>45</v>
      </c>
      <c r="D390" s="2" t="s">
        <v>1457</v>
      </c>
      <c r="E390" s="2" t="s">
        <v>52</v>
      </c>
      <c r="F390" s="2" t="s">
        <v>40</v>
      </c>
      <c r="G390" s="29">
        <v>46.784382822205302</v>
      </c>
      <c r="H390" s="29">
        <v>100.42153622765601</v>
      </c>
      <c r="I390" s="29">
        <f t="shared" si="36"/>
        <v>103.48148195928501</v>
      </c>
      <c r="J390" s="8">
        <v>1.7258886596971199</v>
      </c>
      <c r="K390" s="32">
        <v>0</v>
      </c>
      <c r="L390" s="43">
        <v>1.020786838949</v>
      </c>
      <c r="M390" s="43">
        <v>1</v>
      </c>
      <c r="N390" s="8">
        <v>259.34215196595602</v>
      </c>
      <c r="O390" s="9">
        <f t="shared" si="40"/>
        <v>259.33999999999997</v>
      </c>
      <c r="P390" s="6">
        <f t="shared" si="37"/>
        <v>260.40545478901646</v>
      </c>
      <c r="Q390" s="6">
        <f t="shared" si="38"/>
        <v>264.44173933824624</v>
      </c>
      <c r="R390" s="13">
        <f>Q390*Index!$D$22</f>
        <v>345.30377826266425</v>
      </c>
      <c r="T390" s="8">
        <v>12.636774404367401</v>
      </c>
      <c r="U390" s="6">
        <f t="shared" si="39"/>
        <v>12.832644407635096</v>
      </c>
      <c r="V390" s="6">
        <f>U390*Index!$H$27</f>
        <v>14.164838317954432</v>
      </c>
      <c r="X390" s="8">
        <v>359.46861658061903</v>
      </c>
      <c r="Y390" s="41">
        <f t="shared" si="41"/>
        <v>359.47</v>
      </c>
      <c r="Z390" s="27"/>
      <c r="AA390" s="37"/>
    </row>
    <row r="391" spans="1:27">
      <c r="A391" s="2" t="s">
        <v>620</v>
      </c>
      <c r="B391" s="2" t="s">
        <v>0</v>
      </c>
      <c r="C391" s="2">
        <v>45</v>
      </c>
      <c r="D391" s="2" t="s">
        <v>1458</v>
      </c>
      <c r="E391" s="2" t="s">
        <v>52</v>
      </c>
      <c r="F391" s="2" t="s">
        <v>215</v>
      </c>
      <c r="G391" s="29">
        <v>46.784382822205302</v>
      </c>
      <c r="H391" s="29">
        <v>122.666722611889</v>
      </c>
      <c r="I391" s="29">
        <f t="shared" si="36"/>
        <v>123.43512515272066</v>
      </c>
      <c r="J391" s="8">
        <v>1.7247006684091799</v>
      </c>
      <c r="K391" s="32">
        <v>0</v>
      </c>
      <c r="L391" s="43">
        <v>1.0045346564064199</v>
      </c>
      <c r="M391" s="43">
        <v>1</v>
      </c>
      <c r="N391" s="8">
        <v>293.57769918063502</v>
      </c>
      <c r="O391" s="9">
        <f t="shared" si="40"/>
        <v>293.58</v>
      </c>
      <c r="P391" s="6">
        <f t="shared" si="37"/>
        <v>294.78136774727562</v>
      </c>
      <c r="Q391" s="6">
        <f t="shared" si="38"/>
        <v>299.3504789473584</v>
      </c>
      <c r="R391" s="13">
        <f>Q391*Index!$D$22</f>
        <v>390.88705006982622</v>
      </c>
      <c r="T391" s="8">
        <v>14.8212857100396</v>
      </c>
      <c r="U391" s="6">
        <f t="shared" si="39"/>
        <v>15.051015638545215</v>
      </c>
      <c r="V391" s="6">
        <f>U391*Index!$H$27</f>
        <v>16.613505078824669</v>
      </c>
      <c r="X391" s="8">
        <v>407.50055514865102</v>
      </c>
      <c r="Y391" s="41">
        <f t="shared" si="41"/>
        <v>407.5</v>
      </c>
      <c r="Z391" s="27"/>
      <c r="AA391" s="37"/>
    </row>
    <row r="392" spans="1:27">
      <c r="A392" s="2" t="s">
        <v>621</v>
      </c>
      <c r="B392" s="2" t="s">
        <v>0</v>
      </c>
      <c r="C392" s="2">
        <v>45</v>
      </c>
      <c r="D392" s="2" t="s">
        <v>1452</v>
      </c>
      <c r="E392" s="2" t="s">
        <v>52</v>
      </c>
      <c r="F392" s="2" t="s">
        <v>215</v>
      </c>
      <c r="G392" s="29">
        <v>46.784382822205302</v>
      </c>
      <c r="H392" s="29">
        <v>101.161511626116</v>
      </c>
      <c r="I392" s="29">
        <f t="shared" si="36"/>
        <v>96.563060570042083</v>
      </c>
      <c r="J392" s="8">
        <v>1.7484723568051199</v>
      </c>
      <c r="K392" s="32">
        <v>0</v>
      </c>
      <c r="L392" s="43">
        <v>0.96891802186724296</v>
      </c>
      <c r="M392" s="43">
        <v>1</v>
      </c>
      <c r="N392" s="8">
        <v>250.639042190032</v>
      </c>
      <c r="O392" s="9">
        <f t="shared" si="40"/>
        <v>250.64</v>
      </c>
      <c r="P392" s="6">
        <f t="shared" si="37"/>
        <v>251.66666226301112</v>
      </c>
      <c r="Q392" s="6">
        <f t="shared" si="38"/>
        <v>255.56749552808782</v>
      </c>
      <c r="R392" s="13">
        <f>Q392*Index!$D$22</f>
        <v>333.71593314963462</v>
      </c>
      <c r="T392" s="8">
        <v>13.0483110902068</v>
      </c>
      <c r="U392" s="6">
        <f t="shared" si="39"/>
        <v>13.250559912105006</v>
      </c>
      <c r="V392" s="6">
        <f>U392*Index!$H$27</f>
        <v>14.626138838980369</v>
      </c>
      <c r="X392" s="8">
        <v>342.35038944708799</v>
      </c>
      <c r="Y392" s="41">
        <f t="shared" si="41"/>
        <v>342.35</v>
      </c>
      <c r="Z392" s="27"/>
      <c r="AA392" s="37"/>
    </row>
    <row r="393" spans="1:27">
      <c r="A393" s="2" t="s">
        <v>622</v>
      </c>
      <c r="B393" s="2" t="s">
        <v>0</v>
      </c>
      <c r="C393" s="2">
        <v>45</v>
      </c>
      <c r="D393" s="2" t="s">
        <v>221</v>
      </c>
      <c r="E393" s="2" t="s">
        <v>52</v>
      </c>
      <c r="F393" s="2" t="s">
        <v>40</v>
      </c>
      <c r="G393" s="29">
        <v>46.784382822205302</v>
      </c>
      <c r="H393" s="29">
        <v>73.3621256034548</v>
      </c>
      <c r="I393" s="29">
        <f t="shared" si="36"/>
        <v>76.77520088458823</v>
      </c>
      <c r="J393" s="8">
        <v>1.8896517116610101</v>
      </c>
      <c r="K393" s="32">
        <v>1</v>
      </c>
      <c r="L393" s="43">
        <v>1.02840761105634</v>
      </c>
      <c r="M393" s="43">
        <v>1</v>
      </c>
      <c r="N393" s="8">
        <v>233.48457884366499</v>
      </c>
      <c r="O393" s="9">
        <f t="shared" si="40"/>
        <v>233.48</v>
      </c>
      <c r="P393" s="6">
        <f t="shared" si="37"/>
        <v>234.44186561692402</v>
      </c>
      <c r="Q393" s="6">
        <f t="shared" si="38"/>
        <v>238.07571453398637</v>
      </c>
      <c r="R393" s="13">
        <f>Q393*Index!$D$22</f>
        <v>310.87544631529039</v>
      </c>
      <c r="T393" s="8">
        <v>11.3233809564494</v>
      </c>
      <c r="U393" s="6">
        <f t="shared" si="39"/>
        <v>11.498893361274366</v>
      </c>
      <c r="V393" s="6">
        <f>U393*Index!$H$27</f>
        <v>12.692626720096877</v>
      </c>
      <c r="X393" s="8">
        <v>323.56807303538699</v>
      </c>
      <c r="Y393" s="41">
        <f t="shared" si="41"/>
        <v>323.57</v>
      </c>
      <c r="Z393" s="27"/>
      <c r="AA393" s="37"/>
    </row>
    <row r="394" spans="1:27">
      <c r="A394" s="2" t="s">
        <v>623</v>
      </c>
      <c r="B394" s="2" t="s">
        <v>0</v>
      </c>
      <c r="C394" s="2">
        <v>45</v>
      </c>
      <c r="D394" s="2" t="s">
        <v>60</v>
      </c>
      <c r="E394" s="2" t="s">
        <v>53</v>
      </c>
      <c r="F394" s="2" t="s">
        <v>40</v>
      </c>
      <c r="G394" s="29">
        <v>46.784382822205302</v>
      </c>
      <c r="H394" s="29">
        <v>29.077643044281199</v>
      </c>
      <c r="I394" s="29">
        <f t="shared" si="36"/>
        <v>29.196802392501723</v>
      </c>
      <c r="J394" s="8">
        <v>2.4849502902113501</v>
      </c>
      <c r="K394" s="32">
        <v>0</v>
      </c>
      <c r="L394" s="43">
        <v>1.00157073775528</v>
      </c>
      <c r="M394" s="43">
        <v>1</v>
      </c>
      <c r="N394" s="8">
        <v>188.80946824988899</v>
      </c>
      <c r="O394" s="9">
        <f t="shared" si="40"/>
        <v>188.81</v>
      </c>
      <c r="P394" s="6">
        <f t="shared" si="37"/>
        <v>189.58358706971353</v>
      </c>
      <c r="Q394" s="6">
        <f t="shared" si="38"/>
        <v>192.52213266929411</v>
      </c>
      <c r="R394" s="13">
        <f>Q394*Index!$D$22</f>
        <v>251.39231036769374</v>
      </c>
      <c r="T394" s="8">
        <v>9.2380739897645796</v>
      </c>
      <c r="U394" s="6">
        <f t="shared" si="39"/>
        <v>9.3812641366059317</v>
      </c>
      <c r="V394" s="6">
        <f>U394*Index!$H$27</f>
        <v>10.355160284343636</v>
      </c>
      <c r="X394" s="8">
        <v>261.74747065203701</v>
      </c>
      <c r="Y394" s="41">
        <f t="shared" si="41"/>
        <v>261.75</v>
      </c>
      <c r="Z394" s="27"/>
      <c r="AA394" s="37"/>
    </row>
    <row r="395" spans="1:27">
      <c r="A395" s="2" t="s">
        <v>624</v>
      </c>
      <c r="B395" s="2" t="s">
        <v>0</v>
      </c>
      <c r="C395" s="2">
        <v>45</v>
      </c>
      <c r="D395" s="2" t="s">
        <v>61</v>
      </c>
      <c r="E395" s="2" t="s">
        <v>53</v>
      </c>
      <c r="F395" s="2" t="s">
        <v>40</v>
      </c>
      <c r="G395" s="29">
        <v>46.784382822205302</v>
      </c>
      <c r="H395" s="29">
        <v>43.985675817191797</v>
      </c>
      <c r="I395" s="29">
        <f t="shared" si="36"/>
        <v>45.697425527229953</v>
      </c>
      <c r="J395" s="8">
        <v>2.8450385955452502</v>
      </c>
      <c r="K395" s="32">
        <v>0</v>
      </c>
      <c r="L395" s="43">
        <v>1.01885808752023</v>
      </c>
      <c r="M395" s="43">
        <v>1</v>
      </c>
      <c r="N395" s="8">
        <v>263.11431413996098</v>
      </c>
      <c r="O395" s="9">
        <f t="shared" si="40"/>
        <v>263.11</v>
      </c>
      <c r="P395" s="6">
        <f t="shared" si="37"/>
        <v>264.1930828279348</v>
      </c>
      <c r="Q395" s="6">
        <f t="shared" si="38"/>
        <v>268.28807561176779</v>
      </c>
      <c r="R395" s="13">
        <f>Q395*Index!$D$22</f>
        <v>350.32626242510918</v>
      </c>
      <c r="T395" s="8">
        <v>10.3337817654081</v>
      </c>
      <c r="U395" s="6">
        <f t="shared" si="39"/>
        <v>10.493955382771926</v>
      </c>
      <c r="V395" s="6">
        <f>U395*Index!$H$27</f>
        <v>11.583363225147256</v>
      </c>
      <c r="X395" s="8">
        <v>361.909625650257</v>
      </c>
      <c r="Y395" s="41">
        <f t="shared" si="41"/>
        <v>361.91</v>
      </c>
      <c r="Z395" s="27"/>
      <c r="AA395" s="37"/>
    </row>
    <row r="396" spans="1:27">
      <c r="A396" s="2" t="s">
        <v>625</v>
      </c>
      <c r="B396" s="2" t="s">
        <v>0</v>
      </c>
      <c r="C396" s="2">
        <v>45</v>
      </c>
      <c r="D396" s="2" t="s">
        <v>62</v>
      </c>
      <c r="E396" s="2" t="s">
        <v>53</v>
      </c>
      <c r="F396" s="2" t="s">
        <v>40</v>
      </c>
      <c r="G396" s="29">
        <v>46.784382822205302</v>
      </c>
      <c r="H396" s="29">
        <v>59.3146165187541</v>
      </c>
      <c r="I396" s="29">
        <f t="shared" si="36"/>
        <v>62.495555081821323</v>
      </c>
      <c r="J396" s="8">
        <v>2.8942271436833198</v>
      </c>
      <c r="K396" s="32">
        <v>0</v>
      </c>
      <c r="L396" s="43">
        <v>1.02998085356908</v>
      </c>
      <c r="M396" s="43">
        <v>1</v>
      </c>
      <c r="N396" s="8">
        <v>316.28096254186198</v>
      </c>
      <c r="O396" s="9">
        <f t="shared" si="40"/>
        <v>316.27999999999997</v>
      </c>
      <c r="P396" s="6">
        <f t="shared" si="37"/>
        <v>317.57771448828362</v>
      </c>
      <c r="Q396" s="6">
        <f t="shared" si="38"/>
        <v>322.50016906285202</v>
      </c>
      <c r="R396" s="13">
        <f>Q396*Index!$D$22</f>
        <v>421.11554381099438</v>
      </c>
      <c r="T396" s="8">
        <v>12.921357735069501</v>
      </c>
      <c r="U396" s="6">
        <f t="shared" si="39"/>
        <v>13.12163877996308</v>
      </c>
      <c r="V396" s="6">
        <f>U396*Index!$H$27</f>
        <v>14.483834031448142</v>
      </c>
      <c r="X396" s="8">
        <v>435.599377842443</v>
      </c>
      <c r="Y396" s="41">
        <f t="shared" si="41"/>
        <v>435.6</v>
      </c>
      <c r="Z396" s="27"/>
      <c r="AA396" s="37"/>
    </row>
    <row r="397" spans="1:27">
      <c r="A397" s="2" t="s">
        <v>626</v>
      </c>
      <c r="B397" s="2" t="s">
        <v>0</v>
      </c>
      <c r="C397" s="2">
        <v>45</v>
      </c>
      <c r="D397" s="2" t="s">
        <v>63</v>
      </c>
      <c r="E397" s="2" t="s">
        <v>53</v>
      </c>
      <c r="F397" s="2" t="s">
        <v>40</v>
      </c>
      <c r="G397" s="29">
        <v>46.784382822205302</v>
      </c>
      <c r="H397" s="29">
        <v>77.171211638432297</v>
      </c>
      <c r="I397" s="29">
        <f t="shared" si="36"/>
        <v>83.49752409500671</v>
      </c>
      <c r="J397" s="8">
        <v>2.8315872172582899</v>
      </c>
      <c r="K397" s="32">
        <v>0</v>
      </c>
      <c r="L397" s="43">
        <v>1.05103692563536</v>
      </c>
      <c r="M397" s="43">
        <v>1</v>
      </c>
      <c r="N397" s="8">
        <v>368.90458226681</v>
      </c>
      <c r="O397" s="9">
        <f t="shared" si="40"/>
        <v>368.9</v>
      </c>
      <c r="P397" s="6">
        <f t="shared" si="37"/>
        <v>370.41709105410393</v>
      </c>
      <c r="Q397" s="6">
        <f t="shared" si="38"/>
        <v>376.15855596544259</v>
      </c>
      <c r="R397" s="13">
        <f>Q397*Index!$D$22</f>
        <v>491.1818040742607</v>
      </c>
      <c r="T397" s="8">
        <v>11.308431101906899</v>
      </c>
      <c r="U397" s="6">
        <f t="shared" si="39"/>
        <v>11.483711783986458</v>
      </c>
      <c r="V397" s="6">
        <f>U397*Index!$H$27</f>
        <v>12.675869099386464</v>
      </c>
      <c r="X397" s="8">
        <v>503.85767317364702</v>
      </c>
      <c r="Y397" s="41">
        <f t="shared" si="41"/>
        <v>503.86</v>
      </c>
      <c r="Z397" s="27"/>
      <c r="AA397" s="37"/>
    </row>
    <row r="398" spans="1:27">
      <c r="A398" s="2" t="s">
        <v>627</v>
      </c>
      <c r="B398" s="2" t="s">
        <v>0</v>
      </c>
      <c r="C398" s="2">
        <v>45</v>
      </c>
      <c r="D398" s="2" t="s">
        <v>1457</v>
      </c>
      <c r="E398" s="2" t="s">
        <v>53</v>
      </c>
      <c r="F398" s="2" t="s">
        <v>40</v>
      </c>
      <c r="G398" s="29">
        <v>46.784382822205302</v>
      </c>
      <c r="H398" s="29">
        <v>95.641735696102799</v>
      </c>
      <c r="I398" s="29">
        <f t="shared" si="36"/>
        <v>98.602324483874057</v>
      </c>
      <c r="J398" s="8">
        <v>2.88957092479427</v>
      </c>
      <c r="K398" s="32">
        <v>0</v>
      </c>
      <c r="L398" s="43">
        <v>1.020786838949</v>
      </c>
      <c r="M398" s="43">
        <v>1</v>
      </c>
      <c r="N398" s="8">
        <v>420.10520228322201</v>
      </c>
      <c r="O398" s="9">
        <f t="shared" si="40"/>
        <v>420.11</v>
      </c>
      <c r="P398" s="6">
        <f t="shared" si="37"/>
        <v>421.82763361258321</v>
      </c>
      <c r="Q398" s="6">
        <f t="shared" si="38"/>
        <v>428.36596193357826</v>
      </c>
      <c r="R398" s="13">
        <f>Q398*Index!$D$22</f>
        <v>559.35339672526516</v>
      </c>
      <c r="T398" s="8">
        <v>11.946514923382599</v>
      </c>
      <c r="U398" s="6">
        <f t="shared" si="39"/>
        <v>12.131685904695031</v>
      </c>
      <c r="V398" s="6">
        <f>U398*Index!$H$27</f>
        <v>13.391111286615988</v>
      </c>
      <c r="X398" s="8">
        <v>572.74450801188095</v>
      </c>
      <c r="Y398" s="41">
        <f t="shared" si="41"/>
        <v>572.74</v>
      </c>
      <c r="Z398" s="27"/>
      <c r="AA398" s="37"/>
    </row>
    <row r="399" spans="1:27">
      <c r="A399" s="2" t="s">
        <v>628</v>
      </c>
      <c r="B399" s="2" t="s">
        <v>0</v>
      </c>
      <c r="C399" s="2">
        <v>45</v>
      </c>
      <c r="D399" s="2" t="s">
        <v>1458</v>
      </c>
      <c r="E399" s="2" t="s">
        <v>53</v>
      </c>
      <c r="F399" s="2" t="s">
        <v>215</v>
      </c>
      <c r="G399" s="29">
        <v>46.784382822205302</v>
      </c>
      <c r="H399" s="29">
        <v>116.54225670020099</v>
      </c>
      <c r="I399" s="29">
        <f t="shared" si="36"/>
        <v>117.28288689245032</v>
      </c>
      <c r="J399" s="8">
        <v>3.2077679550421099</v>
      </c>
      <c r="K399" s="32">
        <v>0</v>
      </c>
      <c r="L399" s="43">
        <v>1.0045346564064199</v>
      </c>
      <c r="M399" s="43">
        <v>1</v>
      </c>
      <c r="N399" s="8">
        <v>526.28973026192102</v>
      </c>
      <c r="O399" s="9">
        <f t="shared" si="40"/>
        <v>526.29</v>
      </c>
      <c r="P399" s="6">
        <f t="shared" si="37"/>
        <v>528.44751815599489</v>
      </c>
      <c r="Q399" s="6">
        <f t="shared" si="38"/>
        <v>536.63845468741283</v>
      </c>
      <c r="R399" s="13">
        <f>Q399*Index!$D$22</f>
        <v>700.73387971321961</v>
      </c>
      <c r="T399" s="8">
        <v>15.017965550171199</v>
      </c>
      <c r="U399" s="6">
        <f t="shared" si="39"/>
        <v>15.250744016198855</v>
      </c>
      <c r="V399" s="6">
        <f>U399*Index!$H$27</f>
        <v>16.833967836702374</v>
      </c>
      <c r="X399" s="8">
        <v>717.56784754992202</v>
      </c>
      <c r="Y399" s="41">
        <f t="shared" si="41"/>
        <v>717.57</v>
      </c>
      <c r="Z399" s="27"/>
      <c r="AA399" s="37"/>
    </row>
    <row r="400" spans="1:27">
      <c r="A400" s="2" t="s">
        <v>629</v>
      </c>
      <c r="B400" s="2" t="s">
        <v>0</v>
      </c>
      <c r="C400" s="2">
        <v>45</v>
      </c>
      <c r="D400" s="2" t="s">
        <v>1452</v>
      </c>
      <c r="E400" s="2" t="s">
        <v>53</v>
      </c>
      <c r="F400" s="2" t="s">
        <v>215</v>
      </c>
      <c r="G400" s="29">
        <v>46.784382822205302</v>
      </c>
      <c r="H400" s="29">
        <v>96.139275393509493</v>
      </c>
      <c r="I400" s="29">
        <f t="shared" si="36"/>
        <v>91.696925374195004</v>
      </c>
      <c r="J400" s="8">
        <v>3.3752730819649299</v>
      </c>
      <c r="K400" s="32">
        <v>0</v>
      </c>
      <c r="L400" s="43">
        <v>0.96891802186724296</v>
      </c>
      <c r="M400" s="43">
        <v>1</v>
      </c>
      <c r="N400" s="8">
        <v>467.41223191059902</v>
      </c>
      <c r="O400" s="9">
        <f t="shared" si="40"/>
        <v>467.41</v>
      </c>
      <c r="P400" s="6">
        <f t="shared" si="37"/>
        <v>469.3286220614325</v>
      </c>
      <c r="Q400" s="6">
        <f t="shared" si="38"/>
        <v>476.60321570338471</v>
      </c>
      <c r="R400" s="13">
        <f>Q400*Index!$D$22</f>
        <v>622.34082836677248</v>
      </c>
      <c r="T400" s="8">
        <v>14.039088483075099</v>
      </c>
      <c r="U400" s="6">
        <f t="shared" si="39"/>
        <v>14.256694354562764</v>
      </c>
      <c r="V400" s="6">
        <f>U400*Index!$H$27</f>
        <v>15.73672300626704</v>
      </c>
      <c r="X400" s="8">
        <v>627.10225314714205</v>
      </c>
      <c r="Y400" s="41">
        <f t="shared" si="41"/>
        <v>627.1</v>
      </c>
      <c r="Z400" s="27"/>
      <c r="AA400" s="37"/>
    </row>
    <row r="401" spans="1:27">
      <c r="A401" s="2" t="s">
        <v>630</v>
      </c>
      <c r="B401" s="2" t="s">
        <v>0</v>
      </c>
      <c r="C401" s="2">
        <v>45</v>
      </c>
      <c r="D401" s="2" t="s">
        <v>221</v>
      </c>
      <c r="E401" s="2" t="s">
        <v>53</v>
      </c>
      <c r="F401" s="2" t="s">
        <v>40</v>
      </c>
      <c r="G401" s="29">
        <v>46.784382822205302</v>
      </c>
      <c r="H401" s="29">
        <v>69.592393992383805</v>
      </c>
      <c r="I401" s="29">
        <f t="shared" si="36"/>
        <v>72.898380204123143</v>
      </c>
      <c r="J401" s="8">
        <v>3.17753766802032</v>
      </c>
      <c r="K401" s="32">
        <v>1</v>
      </c>
      <c r="L401" s="43">
        <v>1.02840761105634</v>
      </c>
      <c r="M401" s="43">
        <v>1</v>
      </c>
      <c r="N401" s="8">
        <v>380.29648772890801</v>
      </c>
      <c r="O401" s="9">
        <f t="shared" si="40"/>
        <v>380.3</v>
      </c>
      <c r="P401" s="6">
        <f t="shared" si="37"/>
        <v>381.85570332859652</v>
      </c>
      <c r="Q401" s="6">
        <f t="shared" si="38"/>
        <v>387.77446673018977</v>
      </c>
      <c r="R401" s="13">
        <f>Q401*Index!$D$22</f>
        <v>506.34967388583635</v>
      </c>
      <c r="T401" s="8">
        <v>10.682198974081601</v>
      </c>
      <c r="U401" s="6">
        <f t="shared" si="39"/>
        <v>10.847773058179866</v>
      </c>
      <c r="V401" s="6">
        <f>U401*Index!$H$27</f>
        <v>11.973911736193513</v>
      </c>
      <c r="X401" s="8">
        <v>518.32358562203001</v>
      </c>
      <c r="Y401" s="41">
        <f t="shared" si="41"/>
        <v>518.32000000000005</v>
      </c>
      <c r="Z401" s="27"/>
      <c r="AA401" s="37"/>
    </row>
    <row r="402" spans="1:27">
      <c r="A402" s="2" t="s">
        <v>631</v>
      </c>
      <c r="B402" s="2" t="s">
        <v>0</v>
      </c>
      <c r="C402" s="2">
        <v>45</v>
      </c>
      <c r="D402" s="2" t="s">
        <v>60</v>
      </c>
      <c r="E402" s="2" t="s">
        <v>54</v>
      </c>
      <c r="F402" s="2" t="s">
        <v>40</v>
      </c>
      <c r="G402" s="29">
        <v>46.784382822205302</v>
      </c>
      <c r="H402" s="29">
        <v>31.855385695398098</v>
      </c>
      <c r="I402" s="29">
        <f t="shared" si="36"/>
        <v>31.978908148875178</v>
      </c>
      <c r="J402" s="8">
        <v>1.93920068430038</v>
      </c>
      <c r="K402" s="32">
        <v>0</v>
      </c>
      <c r="L402" s="43">
        <v>1.00157073775528</v>
      </c>
      <c r="M402" s="43">
        <v>1</v>
      </c>
      <c r="N402" s="8">
        <v>152.73782774886899</v>
      </c>
      <c r="O402" s="9">
        <f t="shared" si="40"/>
        <v>152.74</v>
      </c>
      <c r="P402" s="6">
        <f t="shared" si="37"/>
        <v>153.36405284263935</v>
      </c>
      <c r="Q402" s="6">
        <f t="shared" si="38"/>
        <v>155.74119566170026</v>
      </c>
      <c r="R402" s="13">
        <f>Q402*Index!$D$22</f>
        <v>203.36435325114365</v>
      </c>
      <c r="T402" s="8">
        <v>8.0977889326573091</v>
      </c>
      <c r="U402" s="6">
        <f t="shared" si="39"/>
        <v>8.2233046611134988</v>
      </c>
      <c r="V402" s="6">
        <f>U402*Index!$H$27</f>
        <v>9.0769896884737253</v>
      </c>
      <c r="X402" s="8">
        <v>212.44134293961699</v>
      </c>
      <c r="Y402" s="41">
        <f t="shared" si="41"/>
        <v>212.44</v>
      </c>
      <c r="Z402" s="27"/>
      <c r="AA402" s="37"/>
    </row>
    <row r="403" spans="1:27">
      <c r="A403" s="2" t="s">
        <v>632</v>
      </c>
      <c r="B403" s="2" t="s">
        <v>0</v>
      </c>
      <c r="C403" s="2">
        <v>45</v>
      </c>
      <c r="D403" s="2" t="s">
        <v>61</v>
      </c>
      <c r="E403" s="2" t="s">
        <v>54</v>
      </c>
      <c r="F403" s="2" t="s">
        <v>40</v>
      </c>
      <c r="G403" s="29">
        <v>46.784382822205302</v>
      </c>
      <c r="H403" s="29">
        <v>48.121079619172498</v>
      </c>
      <c r="I403" s="29">
        <f t="shared" si="36"/>
        <v>49.910815136039915</v>
      </c>
      <c r="J403" s="8">
        <v>2.2141459313618301</v>
      </c>
      <c r="K403" s="32">
        <v>0</v>
      </c>
      <c r="L403" s="43">
        <v>1.01885808752023</v>
      </c>
      <c r="M403" s="43">
        <v>1</v>
      </c>
      <c r="N403" s="8">
        <v>214.09727914147501</v>
      </c>
      <c r="O403" s="9">
        <f t="shared" si="40"/>
        <v>214.1</v>
      </c>
      <c r="P403" s="6">
        <f t="shared" si="37"/>
        <v>214.97507798595507</v>
      </c>
      <c r="Q403" s="6">
        <f t="shared" si="38"/>
        <v>218.30719169473738</v>
      </c>
      <c r="R403" s="13">
        <f>Q403*Index!$D$22</f>
        <v>285.06202652707327</v>
      </c>
      <c r="T403" s="8">
        <v>8.9397275980670301</v>
      </c>
      <c r="U403" s="6">
        <f t="shared" si="39"/>
        <v>9.0782933758370703</v>
      </c>
      <c r="V403" s="6">
        <f>U403*Index!$H$27</f>
        <v>10.020737253124503</v>
      </c>
      <c r="X403" s="8">
        <v>295.08276378019798</v>
      </c>
      <c r="Y403" s="41">
        <f t="shared" si="41"/>
        <v>295.08</v>
      </c>
      <c r="Z403" s="27"/>
      <c r="AA403" s="37"/>
    </row>
    <row r="404" spans="1:27">
      <c r="A404" s="2" t="s">
        <v>633</v>
      </c>
      <c r="B404" s="2" t="s">
        <v>0</v>
      </c>
      <c r="C404" s="2">
        <v>45</v>
      </c>
      <c r="D404" s="2" t="s">
        <v>62</v>
      </c>
      <c r="E404" s="2" t="s">
        <v>54</v>
      </c>
      <c r="F404" s="2" t="s">
        <v>40</v>
      </c>
      <c r="G404" s="29">
        <v>46.784382822205302</v>
      </c>
      <c r="H404" s="29">
        <v>64.790850423597107</v>
      </c>
      <c r="I404" s="29">
        <f t="shared" si="36"/>
        <v>68.135971153475452</v>
      </c>
      <c r="J404" s="8">
        <v>2.2532311271736298</v>
      </c>
      <c r="K404" s="32">
        <v>0</v>
      </c>
      <c r="L404" s="43">
        <v>1.02998085356908</v>
      </c>
      <c r="M404" s="43">
        <v>1</v>
      </c>
      <c r="N404" s="8">
        <v>258.94211872381698</v>
      </c>
      <c r="O404" s="9">
        <f t="shared" si="40"/>
        <v>258.94</v>
      </c>
      <c r="P404" s="6">
        <f t="shared" si="37"/>
        <v>260.00378141058462</v>
      </c>
      <c r="Q404" s="6">
        <f t="shared" si="38"/>
        <v>264.03384002244871</v>
      </c>
      <c r="R404" s="13">
        <f>Q404*Index!$D$22</f>
        <v>344.77114988392151</v>
      </c>
      <c r="T404" s="8">
        <v>9.8880288820402207</v>
      </c>
      <c r="U404" s="6">
        <f t="shared" si="39"/>
        <v>10.041293329711845</v>
      </c>
      <c r="V404" s="6">
        <f>U404*Index!$H$27</f>
        <v>11.083709015882761</v>
      </c>
      <c r="X404" s="8">
        <v>355.85485889980401</v>
      </c>
      <c r="Y404" s="41">
        <f t="shared" si="41"/>
        <v>355.85</v>
      </c>
      <c r="Z404" s="27"/>
      <c r="AA404" s="37"/>
    </row>
    <row r="405" spans="1:27">
      <c r="A405" s="2" t="s">
        <v>634</v>
      </c>
      <c r="B405" s="2" t="s">
        <v>0</v>
      </c>
      <c r="C405" s="2">
        <v>45</v>
      </c>
      <c r="D405" s="2" t="s">
        <v>63</v>
      </c>
      <c r="E405" s="2" t="s">
        <v>54</v>
      </c>
      <c r="F405" s="2" t="s">
        <v>40</v>
      </c>
      <c r="G405" s="29">
        <v>46.784382822205302</v>
      </c>
      <c r="H405" s="29">
        <v>84.2006912375968</v>
      </c>
      <c r="I405" s="29">
        <f t="shared" si="36"/>
        <v>90.88576672172907</v>
      </c>
      <c r="J405" s="8">
        <v>2.2739089001080099</v>
      </c>
      <c r="K405" s="32">
        <v>0</v>
      </c>
      <c r="L405" s="43">
        <v>1.05103692563536</v>
      </c>
      <c r="M405" s="43">
        <v>1</v>
      </c>
      <c r="N405" s="8">
        <v>313.04937832715098</v>
      </c>
      <c r="O405" s="9">
        <f t="shared" si="40"/>
        <v>313.05</v>
      </c>
      <c r="P405" s="6">
        <f t="shared" si="37"/>
        <v>314.33288077829229</v>
      </c>
      <c r="Q405" s="6">
        <f t="shared" si="38"/>
        <v>319.20504043035584</v>
      </c>
      <c r="R405" s="13">
        <f>Q405*Index!$D$22</f>
        <v>416.81281773791017</v>
      </c>
      <c r="T405" s="8">
        <v>9.8298099600743996</v>
      </c>
      <c r="U405" s="6">
        <f t="shared" si="39"/>
        <v>9.9821720144555535</v>
      </c>
      <c r="V405" s="6">
        <f>U405*Index!$H$27</f>
        <v>11.018450145992162</v>
      </c>
      <c r="X405" s="8">
        <v>427.83126788390302</v>
      </c>
      <c r="Y405" s="41">
        <f t="shared" si="41"/>
        <v>427.83</v>
      </c>
      <c r="Z405" s="27"/>
      <c r="AA405" s="37"/>
    </row>
    <row r="406" spans="1:27">
      <c r="A406" s="2" t="s">
        <v>635</v>
      </c>
      <c r="B406" s="2" t="s">
        <v>0</v>
      </c>
      <c r="C406" s="2">
        <v>45</v>
      </c>
      <c r="D406" s="2" t="s">
        <v>1457</v>
      </c>
      <c r="E406" s="2" t="s">
        <v>54</v>
      </c>
      <c r="F406" s="2" t="s">
        <v>40</v>
      </c>
      <c r="G406" s="29">
        <v>46.784382822205302</v>
      </c>
      <c r="H406" s="29">
        <v>104.203492345293</v>
      </c>
      <c r="I406" s="29">
        <f t="shared" si="36"/>
        <v>107.34205298965152</v>
      </c>
      <c r="J406" s="8">
        <v>2.3644604335863799</v>
      </c>
      <c r="K406" s="32">
        <v>0</v>
      </c>
      <c r="L406" s="43">
        <v>1.020786838949</v>
      </c>
      <c r="M406" s="43">
        <v>1</v>
      </c>
      <c r="N406" s="8">
        <v>364.42585924682601</v>
      </c>
      <c r="O406" s="9">
        <f t="shared" si="40"/>
        <v>364.43</v>
      </c>
      <c r="P406" s="6">
        <f t="shared" si="37"/>
        <v>365.920005269738</v>
      </c>
      <c r="Q406" s="6">
        <f t="shared" si="38"/>
        <v>371.59176535141899</v>
      </c>
      <c r="R406" s="13">
        <f>Q406*Index!$D$22</f>
        <v>485.21856219912019</v>
      </c>
      <c r="T406" s="8">
        <v>11.815352805708599</v>
      </c>
      <c r="U406" s="6">
        <f t="shared" si="39"/>
        <v>11.998490774197084</v>
      </c>
      <c r="V406" s="6">
        <f>U406*Index!$H$27</f>
        <v>13.244088784603875</v>
      </c>
      <c r="X406" s="8">
        <v>498.46265098372402</v>
      </c>
      <c r="Y406" s="41">
        <f t="shared" si="41"/>
        <v>498.46</v>
      </c>
      <c r="Z406" s="27"/>
      <c r="AA406" s="37"/>
    </row>
    <row r="407" spans="1:27">
      <c r="A407" s="2" t="s">
        <v>636</v>
      </c>
      <c r="B407" s="2" t="s">
        <v>0</v>
      </c>
      <c r="C407" s="2">
        <v>45</v>
      </c>
      <c r="D407" s="2" t="s">
        <v>1458</v>
      </c>
      <c r="E407" s="2" t="s">
        <v>54</v>
      </c>
      <c r="F407" s="2" t="s">
        <v>215</v>
      </c>
      <c r="G407" s="29">
        <v>46.784382822205302</v>
      </c>
      <c r="H407" s="29">
        <v>127.501735643769</v>
      </c>
      <c r="I407" s="29">
        <f t="shared" si="36"/>
        <v>128.29206330742079</v>
      </c>
      <c r="J407" s="8">
        <v>2.30496843471875</v>
      </c>
      <c r="K407" s="32">
        <v>0</v>
      </c>
      <c r="L407" s="43">
        <v>1.0045346564064199</v>
      </c>
      <c r="M407" s="43">
        <v>1</v>
      </c>
      <c r="N407" s="8">
        <v>403.54568199152499</v>
      </c>
      <c r="O407" s="9">
        <f t="shared" si="40"/>
        <v>403.55</v>
      </c>
      <c r="P407" s="6">
        <f t="shared" si="37"/>
        <v>405.20021928769023</v>
      </c>
      <c r="Q407" s="6">
        <f t="shared" si="38"/>
        <v>411.48082268664945</v>
      </c>
      <c r="R407" s="13">
        <f>Q407*Index!$D$22</f>
        <v>537.30505294622969</v>
      </c>
      <c r="T407" s="8">
        <v>14.135040906865999</v>
      </c>
      <c r="U407" s="6">
        <f t="shared" si="39"/>
        <v>14.354134040922423</v>
      </c>
      <c r="V407" s="6">
        <f>U407*Index!$H$27</f>
        <v>15.844278188129289</v>
      </c>
      <c r="X407" s="8">
        <v>553.14933113435904</v>
      </c>
      <c r="Y407" s="41">
        <f t="shared" si="41"/>
        <v>553.15</v>
      </c>
      <c r="Z407" s="27"/>
      <c r="AA407" s="37"/>
    </row>
    <row r="408" spans="1:27">
      <c r="A408" s="2" t="s">
        <v>637</v>
      </c>
      <c r="B408" s="2" t="s">
        <v>0</v>
      </c>
      <c r="C408" s="2">
        <v>45</v>
      </c>
      <c r="D408" s="2" t="s">
        <v>1452</v>
      </c>
      <c r="E408" s="2" t="s">
        <v>54</v>
      </c>
      <c r="F408" s="2" t="s">
        <v>215</v>
      </c>
      <c r="G408" s="29">
        <v>46.784382822205302</v>
      </c>
      <c r="H408" s="29">
        <v>105.12731771122399</v>
      </c>
      <c r="I408" s="29">
        <f t="shared" si="36"/>
        <v>100.40560155713401</v>
      </c>
      <c r="J408" s="8">
        <v>2.48077722076644</v>
      </c>
      <c r="K408" s="32">
        <v>0</v>
      </c>
      <c r="L408" s="43">
        <v>0.96891802186724296</v>
      </c>
      <c r="M408" s="43">
        <v>1</v>
      </c>
      <c r="N408" s="8">
        <v>365.14556037323399</v>
      </c>
      <c r="O408" s="9">
        <f t="shared" si="40"/>
        <v>365.15</v>
      </c>
      <c r="P408" s="6">
        <f t="shared" si="37"/>
        <v>366.64265717076427</v>
      </c>
      <c r="Q408" s="6">
        <f t="shared" si="38"/>
        <v>372.32561835691115</v>
      </c>
      <c r="R408" s="13">
        <f>Q408*Index!$D$22</f>
        <v>486.17681567347705</v>
      </c>
      <c r="T408" s="8">
        <v>12.587493317084499</v>
      </c>
      <c r="U408" s="6">
        <f t="shared" si="39"/>
        <v>12.782599463499309</v>
      </c>
      <c r="V408" s="6">
        <f>U408*Index!$H$27</f>
        <v>14.109598063506743</v>
      </c>
      <c r="X408" s="8">
        <v>491.68120175716598</v>
      </c>
      <c r="Y408" s="41">
        <f t="shared" si="41"/>
        <v>491.68</v>
      </c>
      <c r="Z408" s="27"/>
      <c r="AA408" s="37"/>
    </row>
    <row r="409" spans="1:27">
      <c r="A409" s="2" t="s">
        <v>638</v>
      </c>
      <c r="B409" s="2" t="s">
        <v>0</v>
      </c>
      <c r="C409" s="2">
        <v>45</v>
      </c>
      <c r="D409" s="2" t="s">
        <v>221</v>
      </c>
      <c r="E409" s="2" t="s">
        <v>54</v>
      </c>
      <c r="F409" s="2" t="s">
        <v>40</v>
      </c>
      <c r="G409" s="29">
        <v>46.784382822205302</v>
      </c>
      <c r="H409" s="29">
        <v>76.334833156607203</v>
      </c>
      <c r="I409" s="29">
        <f t="shared" si="36"/>
        <v>79.83235595769483</v>
      </c>
      <c r="J409" s="8">
        <v>2.5715442965362398</v>
      </c>
      <c r="K409" s="32">
        <v>1</v>
      </c>
      <c r="L409" s="43">
        <v>1.02840761105634</v>
      </c>
      <c r="M409" s="43">
        <v>1</v>
      </c>
      <c r="N409" s="8">
        <v>325.60055245547102</v>
      </c>
      <c r="O409" s="9">
        <f t="shared" si="40"/>
        <v>325.60000000000002</v>
      </c>
      <c r="P409" s="6">
        <f t="shared" si="37"/>
        <v>326.93551472053844</v>
      </c>
      <c r="Q409" s="6">
        <f t="shared" si="38"/>
        <v>332.00301519870681</v>
      </c>
      <c r="R409" s="13">
        <f>Q409*Index!$D$22</f>
        <v>433.52420775024581</v>
      </c>
      <c r="T409" s="8">
        <v>11.751093197349</v>
      </c>
      <c r="U409" s="6">
        <f t="shared" si="39"/>
        <v>11.933235141907911</v>
      </c>
      <c r="V409" s="6">
        <f>U409*Index!$H$27</f>
        <v>13.172058776497201</v>
      </c>
      <c r="X409" s="8">
        <v>446.69626652674299</v>
      </c>
      <c r="Y409" s="41">
        <f t="shared" si="41"/>
        <v>446.7</v>
      </c>
      <c r="Z409" s="27"/>
      <c r="AA409" s="37"/>
    </row>
    <row r="410" spans="1:27">
      <c r="A410" s="2" t="s">
        <v>639</v>
      </c>
      <c r="B410" s="2" t="s">
        <v>0</v>
      </c>
      <c r="C410" s="2">
        <v>45</v>
      </c>
      <c r="D410" s="2" t="s">
        <v>60</v>
      </c>
      <c r="E410" s="2" t="s">
        <v>55</v>
      </c>
      <c r="F410" s="2" t="s">
        <v>40</v>
      </c>
      <c r="G410" s="29">
        <v>46.784382822205302</v>
      </c>
      <c r="H410" s="29">
        <v>26.750476621406101</v>
      </c>
      <c r="I410" s="29">
        <f t="shared" si="36"/>
        <v>26.865980601463392</v>
      </c>
      <c r="J410" s="8">
        <v>1.3558380158188299</v>
      </c>
      <c r="K410" s="32">
        <v>1</v>
      </c>
      <c r="L410" s="43">
        <v>1.00157073775528</v>
      </c>
      <c r="M410" s="43">
        <v>1</v>
      </c>
      <c r="N410" s="8">
        <v>99.857962608682897</v>
      </c>
      <c r="O410" s="9">
        <f t="shared" si="40"/>
        <v>99.86</v>
      </c>
      <c r="P410" s="6">
        <f t="shared" si="37"/>
        <v>100.2673802553785</v>
      </c>
      <c r="Q410" s="6">
        <f t="shared" si="38"/>
        <v>101.82152464933687</v>
      </c>
      <c r="R410" s="13">
        <f>Q410*Index!$D$22</f>
        <v>132.9569123916132</v>
      </c>
      <c r="T410" s="8">
        <v>7.4246778413345904</v>
      </c>
      <c r="U410" s="6">
        <f t="shared" si="39"/>
        <v>7.5397603478752773</v>
      </c>
      <c r="V410" s="6">
        <f>U410*Index!$H$27</f>
        <v>8.3224846642079644</v>
      </c>
      <c r="X410" s="8">
        <v>141.27939705582099</v>
      </c>
      <c r="Y410" s="41">
        <f t="shared" si="41"/>
        <v>141.28</v>
      </c>
      <c r="Z410" s="27"/>
      <c r="AA410" s="37"/>
    </row>
    <row r="411" spans="1:27">
      <c r="A411" s="2" t="s">
        <v>640</v>
      </c>
      <c r="B411" s="2" t="s">
        <v>0</v>
      </c>
      <c r="C411" s="2">
        <v>45</v>
      </c>
      <c r="D411" s="2" t="s">
        <v>61</v>
      </c>
      <c r="E411" s="2" t="s">
        <v>55</v>
      </c>
      <c r="F411" s="2" t="s">
        <v>40</v>
      </c>
      <c r="G411" s="29">
        <v>46.784382822205302</v>
      </c>
      <c r="H411" s="29">
        <v>40.464927659444299</v>
      </c>
      <c r="I411" s="29">
        <f t="shared" si="36"/>
        <v>42.110282792586972</v>
      </c>
      <c r="J411" s="8">
        <v>1.6801439959973401</v>
      </c>
      <c r="K411" s="32">
        <v>0</v>
      </c>
      <c r="L411" s="43">
        <v>1.01885808752023</v>
      </c>
      <c r="M411" s="43">
        <v>1</v>
      </c>
      <c r="N411" s="8">
        <v>149.35583870888399</v>
      </c>
      <c r="O411" s="9">
        <f t="shared" si="40"/>
        <v>149.36000000000001</v>
      </c>
      <c r="P411" s="6">
        <f t="shared" si="37"/>
        <v>149.96819764759042</v>
      </c>
      <c r="Q411" s="6">
        <f t="shared" si="38"/>
        <v>152.29270471112807</v>
      </c>
      <c r="R411" s="13">
        <f>Q411*Index!$D$22</f>
        <v>198.86136912497261</v>
      </c>
      <c r="T411" s="8">
        <v>8.6135933230786499</v>
      </c>
      <c r="U411" s="6">
        <f t="shared" si="39"/>
        <v>8.7471040195863701</v>
      </c>
      <c r="V411" s="6">
        <f>U411*Index!$H$27</f>
        <v>9.6551661724571858</v>
      </c>
      <c r="X411" s="8">
        <v>208.51653529743001</v>
      </c>
      <c r="Y411" s="41">
        <f t="shared" si="41"/>
        <v>208.52</v>
      </c>
      <c r="Z411" s="27"/>
      <c r="AA411" s="37"/>
    </row>
    <row r="412" spans="1:27">
      <c r="A412" s="2" t="s">
        <v>641</v>
      </c>
      <c r="B412" s="2" t="s">
        <v>0</v>
      </c>
      <c r="C412" s="2">
        <v>45</v>
      </c>
      <c r="D412" s="2" t="s">
        <v>62</v>
      </c>
      <c r="E412" s="2" t="s">
        <v>55</v>
      </c>
      <c r="F412" s="2" t="s">
        <v>40</v>
      </c>
      <c r="G412" s="29">
        <v>46.784382822205302</v>
      </c>
      <c r="H412" s="29">
        <v>54.566212528353603</v>
      </c>
      <c r="I412" s="29">
        <f t="shared" si="36"/>
        <v>57.604789886697787</v>
      </c>
      <c r="J412" s="8">
        <v>1.72438944929476</v>
      </c>
      <c r="K412" s="32">
        <v>0</v>
      </c>
      <c r="L412" s="43">
        <v>1.02998085356908</v>
      </c>
      <c r="M412" s="43">
        <v>1</v>
      </c>
      <c r="N412" s="8">
        <v>180.00758803984101</v>
      </c>
      <c r="O412" s="9">
        <f t="shared" si="40"/>
        <v>180.01</v>
      </c>
      <c r="P412" s="6">
        <f t="shared" si="37"/>
        <v>180.74561915080434</v>
      </c>
      <c r="Q412" s="6">
        <f t="shared" si="38"/>
        <v>183.54717624764183</v>
      </c>
      <c r="R412" s="13">
        <f>Q412*Index!$D$22</f>
        <v>239.67295634326999</v>
      </c>
      <c r="T412" s="8">
        <v>10.1354140445774</v>
      </c>
      <c r="U412" s="6">
        <f t="shared" si="39"/>
        <v>10.292512962268351</v>
      </c>
      <c r="V412" s="6">
        <f>U412*Index!$H$27</f>
        <v>11.361008484676708</v>
      </c>
      <c r="X412" s="8">
        <v>251.03396482794699</v>
      </c>
      <c r="Y412" s="41">
        <f t="shared" si="41"/>
        <v>251.03</v>
      </c>
      <c r="Z412" s="27"/>
      <c r="AA412" s="37"/>
    </row>
    <row r="413" spans="1:27">
      <c r="A413" s="2" t="s">
        <v>642</v>
      </c>
      <c r="B413" s="2" t="s">
        <v>0</v>
      </c>
      <c r="C413" s="2">
        <v>45</v>
      </c>
      <c r="D413" s="2" t="s">
        <v>63</v>
      </c>
      <c r="E413" s="2" t="s">
        <v>55</v>
      </c>
      <c r="F413" s="2" t="s">
        <v>40</v>
      </c>
      <c r="G413" s="29">
        <v>46.784382822205302</v>
      </c>
      <c r="H413" s="29">
        <v>70.992657830695606</v>
      </c>
      <c r="I413" s="29">
        <f t="shared" si="36"/>
        <v>77.003635896050483</v>
      </c>
      <c r="J413" s="8">
        <v>1.71269449571428</v>
      </c>
      <c r="K413" s="32">
        <v>0</v>
      </c>
      <c r="L413" s="43">
        <v>1.05103692563536</v>
      </c>
      <c r="M413" s="43">
        <v>1</v>
      </c>
      <c r="N413" s="8">
        <v>212.011058294132</v>
      </c>
      <c r="O413" s="9">
        <f t="shared" si="40"/>
        <v>212.01</v>
      </c>
      <c r="P413" s="6">
        <f t="shared" si="37"/>
        <v>212.88030363313794</v>
      </c>
      <c r="Q413" s="6">
        <f t="shared" si="38"/>
        <v>216.17994833945158</v>
      </c>
      <c r="R413" s="13">
        <f>Q413*Index!$D$22</f>
        <v>282.28430630142924</v>
      </c>
      <c r="T413" s="8">
        <v>9.3681718783313794</v>
      </c>
      <c r="U413" s="6">
        <f t="shared" si="39"/>
        <v>9.5133785424455173</v>
      </c>
      <c r="V413" s="6">
        <f>U413*Index!$H$27</f>
        <v>10.500989868546634</v>
      </c>
      <c r="X413" s="8">
        <v>292.78529616997599</v>
      </c>
      <c r="Y413" s="41">
        <f t="shared" si="41"/>
        <v>292.79000000000002</v>
      </c>
      <c r="Z413" s="27"/>
      <c r="AA413" s="37"/>
    </row>
    <row r="414" spans="1:27">
      <c r="A414" s="2" t="s">
        <v>643</v>
      </c>
      <c r="B414" s="2" t="s">
        <v>0</v>
      </c>
      <c r="C414" s="2">
        <v>45</v>
      </c>
      <c r="D414" s="2" t="s">
        <v>1457</v>
      </c>
      <c r="E414" s="2" t="s">
        <v>55</v>
      </c>
      <c r="F414" s="2" t="s">
        <v>40</v>
      </c>
      <c r="G414" s="29">
        <v>46.784382822205302</v>
      </c>
      <c r="H414" s="29">
        <v>87.983353720531696</v>
      </c>
      <c r="I414" s="29">
        <f t="shared" si="36"/>
        <v>90.784748955566826</v>
      </c>
      <c r="J414" s="8">
        <v>1.71060167776137</v>
      </c>
      <c r="K414" s="32">
        <v>0</v>
      </c>
      <c r="L414" s="43">
        <v>1.020786838949</v>
      </c>
      <c r="M414" s="43">
        <v>1</v>
      </c>
      <c r="N414" s="8">
        <v>235.325987627232</v>
      </c>
      <c r="O414" s="9">
        <f t="shared" si="40"/>
        <v>235.33</v>
      </c>
      <c r="P414" s="6">
        <f t="shared" si="37"/>
        <v>236.29082417650363</v>
      </c>
      <c r="Q414" s="6">
        <f t="shared" si="38"/>
        <v>239.95333195123945</v>
      </c>
      <c r="R414" s="13">
        <f>Q414*Index!$D$22</f>
        <v>313.32720899818509</v>
      </c>
      <c r="T414" s="8">
        <v>10.8077558242872</v>
      </c>
      <c r="U414" s="6">
        <f t="shared" si="39"/>
        <v>10.975276039563653</v>
      </c>
      <c r="V414" s="6">
        <f>U414*Index!$H$27</f>
        <v>12.114651170638055</v>
      </c>
      <c r="X414" s="8">
        <v>325.44186016882298</v>
      </c>
      <c r="Y414" s="41">
        <f t="shared" si="41"/>
        <v>325.44</v>
      </c>
      <c r="Z414" s="27"/>
      <c r="AA414" s="37"/>
    </row>
    <row r="415" spans="1:27">
      <c r="A415" s="2" t="s">
        <v>644</v>
      </c>
      <c r="B415" s="2" t="s">
        <v>0</v>
      </c>
      <c r="C415" s="2">
        <v>45</v>
      </c>
      <c r="D415" s="2" t="s">
        <v>1458</v>
      </c>
      <c r="E415" s="2" t="s">
        <v>55</v>
      </c>
      <c r="F415" s="2" t="s">
        <v>215</v>
      </c>
      <c r="G415" s="29">
        <v>46.784382822205302</v>
      </c>
      <c r="H415" s="29">
        <v>107.21387472568</v>
      </c>
      <c r="I415" s="29">
        <f t="shared" si="36"/>
        <v>107.91220391084703</v>
      </c>
      <c r="J415" s="8">
        <v>1.55933154650274</v>
      </c>
      <c r="K415" s="32">
        <v>0</v>
      </c>
      <c r="L415" s="43">
        <v>1.0045346564064199</v>
      </c>
      <c r="M415" s="43">
        <v>1</v>
      </c>
      <c r="N415" s="8">
        <v>241.22326782914499</v>
      </c>
      <c r="O415" s="9">
        <f t="shared" si="40"/>
        <v>241.22</v>
      </c>
      <c r="P415" s="6">
        <f t="shared" si="37"/>
        <v>242.21228322724448</v>
      </c>
      <c r="Q415" s="6">
        <f t="shared" si="38"/>
        <v>245.96657361726679</v>
      </c>
      <c r="R415" s="13">
        <f>Q415*Index!$D$22</f>
        <v>321.17920343779889</v>
      </c>
      <c r="T415" s="8">
        <v>14.383668011347099</v>
      </c>
      <c r="U415" s="6">
        <f t="shared" si="39"/>
        <v>14.60661486552298</v>
      </c>
      <c r="V415" s="6">
        <f>U415*Index!$H$27</f>
        <v>16.122969776959014</v>
      </c>
      <c r="X415" s="8">
        <v>337.302173214758</v>
      </c>
      <c r="Y415" s="41">
        <f t="shared" si="41"/>
        <v>337.3</v>
      </c>
      <c r="Z415" s="27"/>
      <c r="AA415" s="37"/>
    </row>
    <row r="416" spans="1:27">
      <c r="A416" s="2" t="s">
        <v>645</v>
      </c>
      <c r="B416" s="2" t="s">
        <v>0</v>
      </c>
      <c r="C416" s="2">
        <v>45</v>
      </c>
      <c r="D416" s="2" t="s">
        <v>1452</v>
      </c>
      <c r="E416" s="2" t="s">
        <v>55</v>
      </c>
      <c r="F416" s="2" t="s">
        <v>215</v>
      </c>
      <c r="G416" s="29">
        <v>46.784382822205302</v>
      </c>
      <c r="H416" s="29">
        <v>88.443650090290404</v>
      </c>
      <c r="I416" s="29">
        <f t="shared" si="36"/>
        <v>84.240495328368453</v>
      </c>
      <c r="J416" s="8">
        <v>1.61943236399325</v>
      </c>
      <c r="K416" s="32">
        <v>0</v>
      </c>
      <c r="L416" s="43">
        <v>0.96891802186724296</v>
      </c>
      <c r="M416" s="43">
        <v>1</v>
      </c>
      <c r="N416" s="8">
        <v>212.185928165311</v>
      </c>
      <c r="O416" s="9">
        <f t="shared" si="40"/>
        <v>212.19</v>
      </c>
      <c r="P416" s="6">
        <f t="shared" si="37"/>
        <v>213.05589047078877</v>
      </c>
      <c r="Q416" s="6">
        <f t="shared" si="38"/>
        <v>216.358256773086</v>
      </c>
      <c r="R416" s="13">
        <f>Q416*Index!$D$22</f>
        <v>282.51713859176334</v>
      </c>
      <c r="T416" s="8">
        <v>11.189287652093</v>
      </c>
      <c r="U416" s="6">
        <f t="shared" si="39"/>
        <v>11.362721610700442</v>
      </c>
      <c r="V416" s="6">
        <f>U416*Index!$H$27</f>
        <v>12.542318586474408</v>
      </c>
      <c r="X416" s="8">
        <v>289.98426603582197</v>
      </c>
      <c r="Y416" s="41">
        <f t="shared" si="41"/>
        <v>289.98</v>
      </c>
      <c r="Z416" s="27"/>
      <c r="AA416" s="37"/>
    </row>
    <row r="417" spans="1:27">
      <c r="A417" s="2" t="s">
        <v>646</v>
      </c>
      <c r="B417" s="2" t="s">
        <v>0</v>
      </c>
      <c r="C417" s="2">
        <v>45</v>
      </c>
      <c r="D417" s="2" t="s">
        <v>221</v>
      </c>
      <c r="E417" s="2" t="s">
        <v>55</v>
      </c>
      <c r="F417" s="2" t="s">
        <v>40</v>
      </c>
      <c r="G417" s="29">
        <v>46.784382822205302</v>
      </c>
      <c r="H417" s="29">
        <v>64.023353404742394</v>
      </c>
      <c r="I417" s="29">
        <f t="shared" si="36"/>
        <v>67.171136477511041</v>
      </c>
      <c r="J417" s="8">
        <v>1.98571818047772</v>
      </c>
      <c r="K417" s="32">
        <v>1</v>
      </c>
      <c r="L417" s="43">
        <v>1.02840761105634</v>
      </c>
      <c r="M417" s="43">
        <v>1</v>
      </c>
      <c r="N417" s="8">
        <v>226.283546439227</v>
      </c>
      <c r="O417" s="9">
        <f t="shared" si="40"/>
        <v>226.28</v>
      </c>
      <c r="P417" s="6">
        <f t="shared" si="37"/>
        <v>227.21130897962783</v>
      </c>
      <c r="Q417" s="6">
        <f t="shared" si="38"/>
        <v>230.73308426881206</v>
      </c>
      <c r="R417" s="13">
        <f>Q417*Index!$D$22</f>
        <v>301.28755758299235</v>
      </c>
      <c r="T417" s="8">
        <v>10.25050589264</v>
      </c>
      <c r="U417" s="6">
        <f t="shared" si="39"/>
        <v>10.40938873397592</v>
      </c>
      <c r="V417" s="6">
        <f>U417*Index!$H$27</f>
        <v>11.490017468089267</v>
      </c>
      <c r="X417" s="8">
        <v>312.77757505108201</v>
      </c>
      <c r="Y417" s="41">
        <f t="shared" si="41"/>
        <v>312.77999999999997</v>
      </c>
      <c r="Z417" s="27"/>
      <c r="AA417" s="37"/>
    </row>
    <row r="418" spans="1:27">
      <c r="A418" s="2" t="s">
        <v>647</v>
      </c>
      <c r="B418" s="2" t="s">
        <v>0</v>
      </c>
      <c r="C418" s="2">
        <v>45</v>
      </c>
      <c r="D418" s="2" t="s">
        <v>60</v>
      </c>
      <c r="E418" s="2" t="s">
        <v>56</v>
      </c>
      <c r="F418" s="2" t="s">
        <v>40</v>
      </c>
      <c r="G418" s="29">
        <v>46.784382822205302</v>
      </c>
      <c r="H418" s="29">
        <v>28.728894133450201</v>
      </c>
      <c r="I418" s="29">
        <f t="shared" si="36"/>
        <v>28.847505688589365</v>
      </c>
      <c r="J418" s="8">
        <v>1.3839569813957</v>
      </c>
      <c r="K418" s="32">
        <v>1</v>
      </c>
      <c r="L418" s="43">
        <v>1.00157073775528</v>
      </c>
      <c r="M418" s="43">
        <v>1</v>
      </c>
      <c r="N418" s="8">
        <v>104.67128012065599</v>
      </c>
      <c r="O418" s="9">
        <f t="shared" si="40"/>
        <v>104.67</v>
      </c>
      <c r="P418" s="6">
        <f t="shared" si="37"/>
        <v>105.10043236915068</v>
      </c>
      <c r="Q418" s="6">
        <f t="shared" si="38"/>
        <v>106.72948907087252</v>
      </c>
      <c r="R418" s="13">
        <f>Q418*Index!$D$22</f>
        <v>139.36565354789209</v>
      </c>
      <c r="T418" s="8">
        <v>7.4931202415036902</v>
      </c>
      <c r="U418" s="6">
        <f t="shared" si="39"/>
        <v>7.6092636052469977</v>
      </c>
      <c r="V418" s="6">
        <f>U418*Index!$H$27</f>
        <v>8.399203255635296</v>
      </c>
      <c r="X418" s="8">
        <v>147.76485680352701</v>
      </c>
      <c r="Y418" s="41">
        <f t="shared" si="41"/>
        <v>147.76</v>
      </c>
      <c r="Z418" s="27"/>
      <c r="AA418" s="37"/>
    </row>
    <row r="419" spans="1:27">
      <c r="A419" s="2" t="s">
        <v>648</v>
      </c>
      <c r="B419" s="2" t="s">
        <v>0</v>
      </c>
      <c r="C419" s="2">
        <v>45</v>
      </c>
      <c r="D419" s="2" t="s">
        <v>61</v>
      </c>
      <c r="E419" s="2" t="s">
        <v>56</v>
      </c>
      <c r="F419" s="2" t="s">
        <v>40</v>
      </c>
      <c r="G419" s="29">
        <v>46.784382822205302</v>
      </c>
      <c r="H419" s="29">
        <v>43.456971120223002</v>
      </c>
      <c r="I419" s="29">
        <f t="shared" si="36"/>
        <v>45.158750470813374</v>
      </c>
      <c r="J419" s="8">
        <v>1.6848644453177899</v>
      </c>
      <c r="K419" s="32">
        <v>0</v>
      </c>
      <c r="L419" s="43">
        <v>1.01885808752023</v>
      </c>
      <c r="M419" s="43">
        <v>1</v>
      </c>
      <c r="N419" s="8">
        <v>154.91171627652099</v>
      </c>
      <c r="O419" s="9">
        <f t="shared" si="40"/>
        <v>154.91</v>
      </c>
      <c r="P419" s="6">
        <f t="shared" si="37"/>
        <v>155.54685431325473</v>
      </c>
      <c r="Q419" s="6">
        <f t="shared" si="38"/>
        <v>157.95783055511018</v>
      </c>
      <c r="R419" s="13">
        <f>Q419*Index!$D$22</f>
        <v>206.25879951230769</v>
      </c>
      <c r="T419" s="8">
        <v>9.3391246205108303</v>
      </c>
      <c r="U419" s="6">
        <f t="shared" si="39"/>
        <v>9.4838810521287495</v>
      </c>
      <c r="V419" s="6">
        <f>U419*Index!$H$27</f>
        <v>10.468430158493899</v>
      </c>
      <c r="X419" s="8">
        <v>216.72722967080199</v>
      </c>
      <c r="Y419" s="41">
        <f t="shared" si="41"/>
        <v>216.73</v>
      </c>
      <c r="Z419" s="27"/>
      <c r="AA419" s="37"/>
    </row>
    <row r="420" spans="1:27">
      <c r="A420" s="2" t="s">
        <v>649</v>
      </c>
      <c r="B420" s="2" t="s">
        <v>0</v>
      </c>
      <c r="C420" s="2">
        <v>45</v>
      </c>
      <c r="D420" s="2" t="s">
        <v>62</v>
      </c>
      <c r="E420" s="2" t="s">
        <v>56</v>
      </c>
      <c r="F420" s="2" t="s">
        <v>40</v>
      </c>
      <c r="G420" s="29">
        <v>46.784382822205302</v>
      </c>
      <c r="H420" s="29">
        <v>58.599913413433903</v>
      </c>
      <c r="I420" s="29">
        <f t="shared" si="36"/>
        <v>61.75942456735514</v>
      </c>
      <c r="J420" s="8">
        <v>1.7711069120670599</v>
      </c>
      <c r="K420" s="32">
        <v>0</v>
      </c>
      <c r="L420" s="43">
        <v>1.02998085356908</v>
      </c>
      <c r="M420" s="43">
        <v>1</v>
      </c>
      <c r="N420" s="8">
        <v>192.242687529726</v>
      </c>
      <c r="O420" s="9">
        <f t="shared" si="40"/>
        <v>192.24</v>
      </c>
      <c r="P420" s="6">
        <f t="shared" si="37"/>
        <v>193.03088254859787</v>
      </c>
      <c r="Q420" s="6">
        <f t="shared" si="38"/>
        <v>196.02286122810116</v>
      </c>
      <c r="R420" s="13">
        <f>Q420*Index!$D$22</f>
        <v>255.96350552415086</v>
      </c>
      <c r="T420" s="8">
        <v>11.9906794374818</v>
      </c>
      <c r="U420" s="6">
        <f t="shared" si="39"/>
        <v>12.17653496876277</v>
      </c>
      <c r="V420" s="6">
        <f>U420*Index!$H$27</f>
        <v>13.440616261666424</v>
      </c>
      <c r="X420" s="8">
        <v>269.40412178581698</v>
      </c>
      <c r="Y420" s="41">
        <f t="shared" si="41"/>
        <v>269.39999999999998</v>
      </c>
      <c r="Z420" s="27"/>
      <c r="AA420" s="37"/>
    </row>
    <row r="421" spans="1:27">
      <c r="A421" s="2" t="s">
        <v>650</v>
      </c>
      <c r="B421" s="2" t="s">
        <v>0</v>
      </c>
      <c r="C421" s="2">
        <v>45</v>
      </c>
      <c r="D421" s="2" t="s">
        <v>63</v>
      </c>
      <c r="E421" s="2" t="s">
        <v>56</v>
      </c>
      <c r="F421" s="2" t="s">
        <v>40</v>
      </c>
      <c r="G421" s="29">
        <v>46.784382822205302</v>
      </c>
      <c r="H421" s="29">
        <v>76.239684705664899</v>
      </c>
      <c r="I421" s="29">
        <f t="shared" si="36"/>
        <v>82.518454891444307</v>
      </c>
      <c r="J421" s="8">
        <v>1.71542144161225</v>
      </c>
      <c r="K421" s="32">
        <v>0</v>
      </c>
      <c r="L421" s="43">
        <v>1.05103692563536</v>
      </c>
      <c r="M421" s="43">
        <v>1</v>
      </c>
      <c r="N421" s="8">
        <v>221.80886027530201</v>
      </c>
      <c r="O421" s="9">
        <f t="shared" si="40"/>
        <v>221.81</v>
      </c>
      <c r="P421" s="6">
        <f t="shared" si="37"/>
        <v>222.71827660243073</v>
      </c>
      <c r="Q421" s="6">
        <f t="shared" si="38"/>
        <v>226.17040988976842</v>
      </c>
      <c r="R421" s="13">
        <f>Q421*Index!$D$22</f>
        <v>295.32969062141257</v>
      </c>
      <c r="T421" s="8">
        <v>8.7610771947905004</v>
      </c>
      <c r="U421" s="6">
        <f t="shared" si="39"/>
        <v>8.8968738913097543</v>
      </c>
      <c r="V421" s="6">
        <f>U421*Index!$H$27</f>
        <v>9.8204840874927104</v>
      </c>
      <c r="X421" s="8">
        <v>305.15017470890501</v>
      </c>
      <c r="Y421" s="41">
        <f t="shared" si="41"/>
        <v>305.14999999999998</v>
      </c>
      <c r="Z421" s="27"/>
      <c r="AA421" s="37"/>
    </row>
    <row r="422" spans="1:27">
      <c r="A422" s="2" t="s">
        <v>651</v>
      </c>
      <c r="B422" s="2" t="s">
        <v>0</v>
      </c>
      <c r="C422" s="2">
        <v>45</v>
      </c>
      <c r="D422" s="2" t="s">
        <v>1457</v>
      </c>
      <c r="E422" s="2" t="s">
        <v>56</v>
      </c>
      <c r="F422" s="2" t="s">
        <v>40</v>
      </c>
      <c r="G422" s="29">
        <v>46.784382822205302</v>
      </c>
      <c r="H422" s="29">
        <v>94.484626588679802</v>
      </c>
      <c r="I422" s="29">
        <f t="shared" si="36"/>
        <v>97.421162735788627</v>
      </c>
      <c r="J422" s="8">
        <v>1.73555076523386</v>
      </c>
      <c r="K422" s="32">
        <v>0</v>
      </c>
      <c r="L422" s="43">
        <v>1.020786838949</v>
      </c>
      <c r="M422" s="43">
        <v>1</v>
      </c>
      <c r="N422" s="8">
        <v>250.276044944143</v>
      </c>
      <c r="O422" s="9">
        <f t="shared" si="40"/>
        <v>250.28</v>
      </c>
      <c r="P422" s="6">
        <f t="shared" si="37"/>
        <v>251.30217672841397</v>
      </c>
      <c r="Q422" s="6">
        <f t="shared" si="38"/>
        <v>255.19736046770441</v>
      </c>
      <c r="R422" s="13">
        <f>Q422*Index!$D$22</f>
        <v>333.2326167293989</v>
      </c>
      <c r="T422" s="8">
        <v>12.368071918445199</v>
      </c>
      <c r="U422" s="6">
        <f t="shared" si="39"/>
        <v>12.559777033181101</v>
      </c>
      <c r="V422" s="6">
        <f>U422*Index!$H$27</f>
        <v>13.863643792601115</v>
      </c>
      <c r="X422" s="8">
        <v>347.09626052200002</v>
      </c>
      <c r="Y422" s="41">
        <f t="shared" si="41"/>
        <v>347.1</v>
      </c>
      <c r="Z422" s="27"/>
      <c r="AA422" s="37"/>
    </row>
    <row r="423" spans="1:27">
      <c r="A423" s="2" t="s">
        <v>652</v>
      </c>
      <c r="B423" s="2" t="s">
        <v>0</v>
      </c>
      <c r="C423" s="2">
        <v>45</v>
      </c>
      <c r="D423" s="2" t="s">
        <v>1458</v>
      </c>
      <c r="E423" s="2" t="s">
        <v>56</v>
      </c>
      <c r="F423" s="2" t="s">
        <v>215</v>
      </c>
      <c r="G423" s="29">
        <v>46.784382822205302</v>
      </c>
      <c r="H423" s="29">
        <v>115.14147080772</v>
      </c>
      <c r="I423" s="29">
        <f t="shared" si="36"/>
        <v>115.87574891724798</v>
      </c>
      <c r="J423" s="8">
        <v>2.1204336079483501</v>
      </c>
      <c r="K423" s="32">
        <v>0</v>
      </c>
      <c r="L423" s="43">
        <v>1.0045346564064199</v>
      </c>
      <c r="M423" s="43">
        <v>1</v>
      </c>
      <c r="N423" s="8">
        <v>344.91001001364299</v>
      </c>
      <c r="O423" s="9">
        <f t="shared" si="40"/>
        <v>344.91</v>
      </c>
      <c r="P423" s="6">
        <f t="shared" si="37"/>
        <v>346.32414105469894</v>
      </c>
      <c r="Q423" s="6">
        <f t="shared" si="38"/>
        <v>351.69216524104678</v>
      </c>
      <c r="R423" s="13">
        <f>Q423*Index!$D$22</f>
        <v>459.23398381439523</v>
      </c>
      <c r="T423" s="8">
        <v>16.4044698461128</v>
      </c>
      <c r="U423" s="6">
        <f t="shared" si="39"/>
        <v>16.65873912872755</v>
      </c>
      <c r="V423" s="6">
        <f>U423*Index!$H$27</f>
        <v>18.388130991848548</v>
      </c>
      <c r="X423" s="8">
        <v>477.62211480624399</v>
      </c>
      <c r="Y423" s="41">
        <f t="shared" si="41"/>
        <v>477.62</v>
      </c>
      <c r="Z423" s="27"/>
      <c r="AA423" s="37"/>
    </row>
    <row r="424" spans="1:27">
      <c r="A424" s="2" t="s">
        <v>653</v>
      </c>
      <c r="B424" s="2" t="s">
        <v>0</v>
      </c>
      <c r="C424" s="2">
        <v>45</v>
      </c>
      <c r="D424" s="2" t="s">
        <v>1452</v>
      </c>
      <c r="E424" s="2" t="s">
        <v>56</v>
      </c>
      <c r="F424" s="2" t="s">
        <v>215</v>
      </c>
      <c r="G424" s="29">
        <v>46.784382822205302</v>
      </c>
      <c r="H424" s="29">
        <v>94.982807309052504</v>
      </c>
      <c r="I424" s="29">
        <f t="shared" si="36"/>
        <v>90.576402605450326</v>
      </c>
      <c r="J424" s="8">
        <v>2.1009064658950698</v>
      </c>
      <c r="K424" s="32">
        <v>0</v>
      </c>
      <c r="L424" s="43">
        <v>0.96891802186724296</v>
      </c>
      <c r="M424" s="43">
        <v>1</v>
      </c>
      <c r="N424" s="8">
        <v>288.58216226538701</v>
      </c>
      <c r="O424" s="9">
        <f t="shared" si="40"/>
        <v>288.58</v>
      </c>
      <c r="P424" s="6">
        <f t="shared" si="37"/>
        <v>289.76534913067508</v>
      </c>
      <c r="Q424" s="6">
        <f t="shared" si="38"/>
        <v>294.25671204220055</v>
      </c>
      <c r="R424" s="13">
        <f>Q424*Index!$D$22</f>
        <v>384.23569101303781</v>
      </c>
      <c r="T424" s="8">
        <v>14.340302822874699</v>
      </c>
      <c r="U424" s="6">
        <f t="shared" si="39"/>
        <v>14.562577516629258</v>
      </c>
      <c r="V424" s="6">
        <f>U424*Index!$H$27</f>
        <v>16.07436078358117</v>
      </c>
      <c r="X424" s="8">
        <v>393.42449032867802</v>
      </c>
      <c r="Y424" s="41">
        <f t="shared" si="41"/>
        <v>393.42</v>
      </c>
      <c r="Z424" s="27"/>
      <c r="AA424" s="37"/>
    </row>
    <row r="425" spans="1:27">
      <c r="A425" s="2" t="s">
        <v>654</v>
      </c>
      <c r="B425" s="2" t="s">
        <v>0</v>
      </c>
      <c r="C425" s="2">
        <v>45</v>
      </c>
      <c r="D425" s="2" t="s">
        <v>221</v>
      </c>
      <c r="E425" s="2" t="s">
        <v>56</v>
      </c>
      <c r="F425" s="2" t="s">
        <v>40</v>
      </c>
      <c r="G425" s="29">
        <v>46.784382822205302</v>
      </c>
      <c r="H425" s="29">
        <v>68.7593557011092</v>
      </c>
      <c r="I425" s="29">
        <f t="shared" si="36"/>
        <v>72.041677285074968</v>
      </c>
      <c r="J425" s="8">
        <v>2.0138371460546001</v>
      </c>
      <c r="K425" s="32">
        <v>1</v>
      </c>
      <c r="L425" s="43">
        <v>1.02840761105634</v>
      </c>
      <c r="M425" s="43">
        <v>1</v>
      </c>
      <c r="N425" s="8">
        <v>239.29633376335701</v>
      </c>
      <c r="O425" s="9">
        <f t="shared" si="40"/>
        <v>239.3</v>
      </c>
      <c r="P425" s="6">
        <f t="shared" si="37"/>
        <v>240.27744873178676</v>
      </c>
      <c r="Q425" s="6">
        <f t="shared" si="38"/>
        <v>244.00174918712946</v>
      </c>
      <c r="R425" s="13">
        <f>Q425*Index!$D$22</f>
        <v>318.61356723737526</v>
      </c>
      <c r="T425" s="8">
        <v>10.287420315066999</v>
      </c>
      <c r="U425" s="6">
        <f t="shared" si="39"/>
        <v>10.446875329950538</v>
      </c>
      <c r="V425" s="6">
        <f>U425*Index!$H$27</f>
        <v>11.531395655951702</v>
      </c>
      <c r="X425" s="8">
        <v>330.14496289332698</v>
      </c>
      <c r="Y425" s="41">
        <f t="shared" si="41"/>
        <v>330.14</v>
      </c>
      <c r="Z425" s="27"/>
      <c r="AA425" s="37"/>
    </row>
    <row r="426" spans="1:27">
      <c r="A426" s="2" t="s">
        <v>655</v>
      </c>
      <c r="B426" s="2" t="s">
        <v>0</v>
      </c>
      <c r="C426" s="2">
        <v>45</v>
      </c>
      <c r="D426" s="2" t="s">
        <v>60</v>
      </c>
      <c r="E426" s="2" t="s">
        <v>57</v>
      </c>
      <c r="F426" s="2" t="s">
        <v>40</v>
      </c>
      <c r="G426" s="29">
        <v>46.784382822205302</v>
      </c>
      <c r="H426" s="29">
        <v>29.779827199739898</v>
      </c>
      <c r="I426" s="29">
        <f t="shared" si="36"/>
        <v>29.900089495124561</v>
      </c>
      <c r="J426" s="8">
        <v>1.4806143990151699</v>
      </c>
      <c r="K426" s="32">
        <v>0</v>
      </c>
      <c r="L426" s="43">
        <v>1.00157073775528</v>
      </c>
      <c r="M426" s="43">
        <v>1</v>
      </c>
      <c r="N426" s="8">
        <v>113.54013389391901</v>
      </c>
      <c r="O426" s="9">
        <f t="shared" si="40"/>
        <v>113.54</v>
      </c>
      <c r="P426" s="6">
        <f t="shared" si="37"/>
        <v>114.00564844288407</v>
      </c>
      <c r="Q426" s="6">
        <f t="shared" si="38"/>
        <v>115.77273599374878</v>
      </c>
      <c r="R426" s="13">
        <f>Q426*Index!$D$22</f>
        <v>151.1741802125772</v>
      </c>
      <c r="T426" s="8">
        <v>7.6076069998728997</v>
      </c>
      <c r="U426" s="6">
        <f t="shared" si="39"/>
        <v>7.7255249083709305</v>
      </c>
      <c r="V426" s="6">
        <f>U426*Index!$H$27</f>
        <v>8.5275339807043533</v>
      </c>
      <c r="X426" s="8">
        <v>159.70171419328199</v>
      </c>
      <c r="Y426" s="41">
        <f t="shared" si="41"/>
        <v>159.69999999999999</v>
      </c>
      <c r="Z426" s="27"/>
      <c r="AA426" s="37"/>
    </row>
    <row r="427" spans="1:27">
      <c r="A427" s="2" t="s">
        <v>656</v>
      </c>
      <c r="B427" s="2" t="s">
        <v>0</v>
      </c>
      <c r="C427" s="2">
        <v>45</v>
      </c>
      <c r="D427" s="2" t="s">
        <v>61</v>
      </c>
      <c r="E427" s="2" t="s">
        <v>57</v>
      </c>
      <c r="F427" s="2" t="s">
        <v>40</v>
      </c>
      <c r="G427" s="29">
        <v>46.784382822205302</v>
      </c>
      <c r="H427" s="29">
        <v>45.005422410628299</v>
      </c>
      <c r="I427" s="29">
        <f t="shared" si="36"/>
        <v>46.736402591173942</v>
      </c>
      <c r="J427" s="8">
        <v>1.77113105796268</v>
      </c>
      <c r="K427" s="32">
        <v>0</v>
      </c>
      <c r="L427" s="43">
        <v>1.01885808752023</v>
      </c>
      <c r="M427" s="43">
        <v>1</v>
      </c>
      <c r="N427" s="8">
        <v>165.637567610698</v>
      </c>
      <c r="O427" s="9">
        <f t="shared" si="40"/>
        <v>165.64</v>
      </c>
      <c r="P427" s="6">
        <f t="shared" si="37"/>
        <v>166.31668163790187</v>
      </c>
      <c r="Q427" s="6">
        <f t="shared" si="38"/>
        <v>168.89459020328937</v>
      </c>
      <c r="R427" s="13">
        <f>Q427*Index!$D$22</f>
        <v>220.53984469797868</v>
      </c>
      <c r="T427" s="8">
        <v>8.8977474550024294</v>
      </c>
      <c r="U427" s="6">
        <f t="shared" si="39"/>
        <v>9.0356625405549682</v>
      </c>
      <c r="V427" s="6">
        <f>U427*Index!$H$27</f>
        <v>9.9736807876020084</v>
      </c>
      <c r="X427" s="8">
        <v>230.513525485581</v>
      </c>
      <c r="Y427" s="41">
        <f t="shared" si="41"/>
        <v>230.51</v>
      </c>
      <c r="Z427" s="27"/>
      <c r="AA427" s="37"/>
    </row>
    <row r="428" spans="1:27">
      <c r="A428" s="2" t="s">
        <v>657</v>
      </c>
      <c r="B428" s="2" t="s">
        <v>0</v>
      </c>
      <c r="C428" s="2">
        <v>45</v>
      </c>
      <c r="D428" s="2" t="s">
        <v>62</v>
      </c>
      <c r="E428" s="2" t="s">
        <v>57</v>
      </c>
      <c r="F428" s="2" t="s">
        <v>40</v>
      </c>
      <c r="G428" s="29">
        <v>46.784382822205302</v>
      </c>
      <c r="H428" s="29">
        <v>60.625612341650502</v>
      </c>
      <c r="I428" s="29">
        <f t="shared" si="36"/>
        <v>63.845855678513644</v>
      </c>
      <c r="J428" s="8">
        <v>1.83905977708438</v>
      </c>
      <c r="K428" s="32">
        <v>0</v>
      </c>
      <c r="L428" s="43">
        <v>1.02998085356908</v>
      </c>
      <c r="M428" s="43">
        <v>1</v>
      </c>
      <c r="N428" s="8">
        <v>203.455621755924</v>
      </c>
      <c r="O428" s="9">
        <f t="shared" si="40"/>
        <v>203.46</v>
      </c>
      <c r="P428" s="6">
        <f t="shared" si="37"/>
        <v>204.28978980512329</v>
      </c>
      <c r="Q428" s="6">
        <f t="shared" si="38"/>
        <v>207.45628154710272</v>
      </c>
      <c r="R428" s="13">
        <f>Q428*Index!$D$22</f>
        <v>270.8930822411096</v>
      </c>
      <c r="T428" s="8">
        <v>9.7584867605116496</v>
      </c>
      <c r="U428" s="6">
        <f t="shared" si="39"/>
        <v>9.90974330529958</v>
      </c>
      <c r="V428" s="6">
        <f>U428*Index!$H$27</f>
        <v>10.93850240317447</v>
      </c>
      <c r="X428" s="8">
        <v>281.83158464428402</v>
      </c>
      <c r="Y428" s="41">
        <f t="shared" si="41"/>
        <v>281.83</v>
      </c>
      <c r="Z428" s="27"/>
      <c r="AA428" s="37"/>
    </row>
    <row r="429" spans="1:27">
      <c r="A429" s="2" t="s">
        <v>658</v>
      </c>
      <c r="B429" s="2" t="s">
        <v>0</v>
      </c>
      <c r="C429" s="2">
        <v>45</v>
      </c>
      <c r="D429" s="2" t="s">
        <v>63</v>
      </c>
      <c r="E429" s="2" t="s">
        <v>57</v>
      </c>
      <c r="F429" s="2" t="s">
        <v>40</v>
      </c>
      <c r="G429" s="29">
        <v>46.784382822205302</v>
      </c>
      <c r="H429" s="29">
        <v>78.815883473719595</v>
      </c>
      <c r="I429" s="29">
        <f t="shared" si="36"/>
        <v>85.226134924446129</v>
      </c>
      <c r="J429" s="8">
        <v>1.8331821552116001</v>
      </c>
      <c r="K429" s="32">
        <v>0</v>
      </c>
      <c r="L429" s="43">
        <v>1.05103692563536</v>
      </c>
      <c r="M429" s="43">
        <v>1</v>
      </c>
      <c r="N429" s="8">
        <v>241.99932543340401</v>
      </c>
      <c r="O429" s="9">
        <f t="shared" si="40"/>
        <v>242</v>
      </c>
      <c r="P429" s="6">
        <f t="shared" si="37"/>
        <v>242.99152266768095</v>
      </c>
      <c r="Q429" s="6">
        <f t="shared" si="38"/>
        <v>246.75789126903001</v>
      </c>
      <c r="R429" s="13">
        <f>Q429*Index!$D$22</f>
        <v>322.21249332480221</v>
      </c>
      <c r="T429" s="8">
        <v>9.7223348209797607</v>
      </c>
      <c r="U429" s="6">
        <f t="shared" si="39"/>
        <v>9.8730310107049473</v>
      </c>
      <c r="V429" s="6">
        <f>U429*Index!$H$27</f>
        <v>10.897978899156492</v>
      </c>
      <c r="X429" s="8">
        <v>333.11047222395899</v>
      </c>
      <c r="Y429" s="41">
        <f t="shared" si="41"/>
        <v>333.11</v>
      </c>
      <c r="Z429" s="27"/>
      <c r="AA429" s="37"/>
    </row>
    <row r="430" spans="1:27">
      <c r="A430" s="2" t="s">
        <v>659</v>
      </c>
      <c r="B430" s="2" t="s">
        <v>0</v>
      </c>
      <c r="C430" s="2">
        <v>45</v>
      </c>
      <c r="D430" s="2" t="s">
        <v>1457</v>
      </c>
      <c r="E430" s="2" t="s">
        <v>57</v>
      </c>
      <c r="F430" s="2" t="s">
        <v>40</v>
      </c>
      <c r="G430" s="29">
        <v>46.784382822205302</v>
      </c>
      <c r="H430" s="29">
        <v>97.583909579471594</v>
      </c>
      <c r="I430" s="29">
        <f t="shared" si="36"/>
        <v>100.58487002296742</v>
      </c>
      <c r="J430" s="8">
        <v>1.84935380959359</v>
      </c>
      <c r="K430" s="32">
        <v>0</v>
      </c>
      <c r="L430" s="43">
        <v>1.020786838949</v>
      </c>
      <c r="M430" s="43">
        <v>1</v>
      </c>
      <c r="N430" s="8">
        <v>272.53788916618203</v>
      </c>
      <c r="O430" s="9">
        <f t="shared" si="40"/>
        <v>272.54000000000002</v>
      </c>
      <c r="P430" s="6">
        <f t="shared" si="37"/>
        <v>273.65529451176337</v>
      </c>
      <c r="Q430" s="6">
        <f t="shared" si="38"/>
        <v>277.8969515766957</v>
      </c>
      <c r="R430" s="13">
        <f>Q430*Index!$D$22</f>
        <v>362.87337841311478</v>
      </c>
      <c r="T430" s="8">
        <v>11.3288082561282</v>
      </c>
      <c r="U430" s="6">
        <f t="shared" si="39"/>
        <v>11.504404784098188</v>
      </c>
      <c r="V430" s="6">
        <f>U430*Index!$H$27</f>
        <v>12.698710299655497</v>
      </c>
      <c r="X430" s="8">
        <v>375.57208871276998</v>
      </c>
      <c r="Y430" s="41">
        <f t="shared" si="41"/>
        <v>375.57</v>
      </c>
      <c r="Z430" s="27"/>
      <c r="AA430" s="37"/>
    </row>
    <row r="431" spans="1:27">
      <c r="A431" s="2" t="s">
        <v>660</v>
      </c>
      <c r="B431" s="2" t="s">
        <v>0</v>
      </c>
      <c r="C431" s="2">
        <v>45</v>
      </c>
      <c r="D431" s="2" t="s">
        <v>1458</v>
      </c>
      <c r="E431" s="2" t="s">
        <v>57</v>
      </c>
      <c r="F431" s="2" t="s">
        <v>215</v>
      </c>
      <c r="G431" s="29">
        <v>46.784382822205302</v>
      </c>
      <c r="H431" s="29">
        <v>119.245735448386</v>
      </c>
      <c r="I431" s="29">
        <f t="shared" si="36"/>
        <v>119.99862498786037</v>
      </c>
      <c r="J431" s="8">
        <v>1.8593992693886501</v>
      </c>
      <c r="K431" s="32">
        <v>0</v>
      </c>
      <c r="L431" s="43">
        <v>1.0045346564064199</v>
      </c>
      <c r="M431" s="43">
        <v>1</v>
      </c>
      <c r="N431" s="8">
        <v>310.11620286847699</v>
      </c>
      <c r="O431" s="9">
        <f t="shared" si="40"/>
        <v>310.12</v>
      </c>
      <c r="P431" s="6">
        <f t="shared" si="37"/>
        <v>311.38767930023772</v>
      </c>
      <c r="Q431" s="6">
        <f t="shared" si="38"/>
        <v>316.21418832939145</v>
      </c>
      <c r="R431" s="13">
        <f>Q431*Index!$D$22</f>
        <v>412.90741107528476</v>
      </c>
      <c r="T431" s="8">
        <v>13.188161508203301</v>
      </c>
      <c r="U431" s="6">
        <f t="shared" si="39"/>
        <v>13.392578011580452</v>
      </c>
      <c r="V431" s="6">
        <f>U431*Index!$H$27</f>
        <v>14.782900247883431</v>
      </c>
      <c r="X431" s="8">
        <v>427.69031132316798</v>
      </c>
      <c r="Y431" s="41">
        <f t="shared" si="41"/>
        <v>427.69</v>
      </c>
      <c r="Z431" s="27"/>
      <c r="AA431" s="37"/>
    </row>
    <row r="432" spans="1:27">
      <c r="A432" s="2" t="s">
        <v>661</v>
      </c>
      <c r="B432" s="2" t="s">
        <v>0</v>
      </c>
      <c r="C432" s="2">
        <v>45</v>
      </c>
      <c r="D432" s="2" t="s">
        <v>1452</v>
      </c>
      <c r="E432" s="2" t="s">
        <v>57</v>
      </c>
      <c r="F432" s="2" t="s">
        <v>215</v>
      </c>
      <c r="G432" s="29">
        <v>46.784382822205302</v>
      </c>
      <c r="H432" s="29">
        <v>98.335747808045895</v>
      </c>
      <c r="I432" s="29">
        <f t="shared" si="36"/>
        <v>93.825127081173591</v>
      </c>
      <c r="J432" s="8">
        <v>1.7605048634053</v>
      </c>
      <c r="K432" s="32">
        <v>0</v>
      </c>
      <c r="L432" s="43">
        <v>0.96891802186724296</v>
      </c>
      <c r="M432" s="43">
        <v>1</v>
      </c>
      <c r="N432" s="8">
        <v>247.54372602593401</v>
      </c>
      <c r="O432" s="9">
        <f t="shared" si="40"/>
        <v>247.54</v>
      </c>
      <c r="P432" s="6">
        <f t="shared" si="37"/>
        <v>248.55865530264035</v>
      </c>
      <c r="Q432" s="6">
        <f t="shared" si="38"/>
        <v>252.41131445983129</v>
      </c>
      <c r="R432" s="13">
        <f>Q432*Index!$D$22</f>
        <v>329.59464257547125</v>
      </c>
      <c r="T432" s="8">
        <v>12.642105775031</v>
      </c>
      <c r="U432" s="6">
        <f t="shared" si="39"/>
        <v>12.838058414543982</v>
      </c>
      <c r="V432" s="6">
        <f>U432*Index!$H$27</f>
        <v>14.170814368570394</v>
      </c>
      <c r="X432" s="8">
        <v>337.85249479452801</v>
      </c>
      <c r="Y432" s="41">
        <f t="shared" si="41"/>
        <v>337.85</v>
      </c>
      <c r="Z432" s="27"/>
      <c r="AA432" s="37"/>
    </row>
    <row r="433" spans="1:27">
      <c r="A433" s="2" t="s">
        <v>662</v>
      </c>
      <c r="B433" s="2" t="s">
        <v>0</v>
      </c>
      <c r="C433" s="2">
        <v>45</v>
      </c>
      <c r="D433" s="2" t="s">
        <v>221</v>
      </c>
      <c r="E433" s="2" t="s">
        <v>57</v>
      </c>
      <c r="F433" s="2" t="s">
        <v>40</v>
      </c>
      <c r="G433" s="29">
        <v>46.784382822205302</v>
      </c>
      <c r="H433" s="29">
        <v>71.333163783079499</v>
      </c>
      <c r="I433" s="29">
        <f t="shared" si="36"/>
        <v>74.688601105971543</v>
      </c>
      <c r="J433" s="8">
        <v>2.0689395135466002</v>
      </c>
      <c r="K433" s="32">
        <v>1</v>
      </c>
      <c r="L433" s="43">
        <v>1.02840761105634</v>
      </c>
      <c r="M433" s="43">
        <v>1</v>
      </c>
      <c r="N433" s="8">
        <v>251.32025627741601</v>
      </c>
      <c r="O433" s="9">
        <f t="shared" si="40"/>
        <v>251.32</v>
      </c>
      <c r="P433" s="6">
        <f t="shared" si="37"/>
        <v>252.3506693281534</v>
      </c>
      <c r="Q433" s="6">
        <f t="shared" si="38"/>
        <v>256.2621047027398</v>
      </c>
      <c r="R433" s="13">
        <f>Q433*Index!$D$22</f>
        <v>334.62294265964408</v>
      </c>
      <c r="T433" s="8">
        <v>10.750358097729601</v>
      </c>
      <c r="U433" s="6">
        <f t="shared" si="39"/>
        <v>10.916988648244411</v>
      </c>
      <c r="V433" s="6">
        <f>U433*Index!$H$27</f>
        <v>12.050312796738972</v>
      </c>
      <c r="X433" s="8">
        <v>346.673255456383</v>
      </c>
      <c r="Y433" s="41">
        <f t="shared" si="41"/>
        <v>346.67</v>
      </c>
      <c r="Z433" s="27"/>
      <c r="AA433" s="37"/>
    </row>
    <row r="434" spans="1:27">
      <c r="A434" s="2" t="s">
        <v>663</v>
      </c>
      <c r="B434" s="2" t="s">
        <v>0</v>
      </c>
      <c r="C434" s="2">
        <v>45</v>
      </c>
      <c r="D434" s="2" t="s">
        <v>60</v>
      </c>
      <c r="E434" s="2" t="s">
        <v>58</v>
      </c>
      <c r="F434" s="2" t="s">
        <v>40</v>
      </c>
      <c r="G434" s="29">
        <v>46.784382822205302</v>
      </c>
      <c r="H434" s="29">
        <v>27.940510873204101</v>
      </c>
      <c r="I434" s="29">
        <f t="shared" si="36"/>
        <v>28.057884084990775</v>
      </c>
      <c r="J434" s="8">
        <v>1.7494369873979101</v>
      </c>
      <c r="K434" s="32">
        <v>0</v>
      </c>
      <c r="L434" s="43">
        <v>1.00157073775528</v>
      </c>
      <c r="M434" s="43">
        <v>1</v>
      </c>
      <c r="N434" s="8">
        <v>130.93182994815601</v>
      </c>
      <c r="O434" s="9">
        <f t="shared" si="40"/>
        <v>130.93</v>
      </c>
      <c r="P434" s="6">
        <f t="shared" si="37"/>
        <v>131.46865045094344</v>
      </c>
      <c r="Q434" s="6">
        <f t="shared" si="38"/>
        <v>133.50641453293306</v>
      </c>
      <c r="R434" s="13">
        <f>Q434*Index!$D$22</f>
        <v>174.33053297821721</v>
      </c>
      <c r="T434" s="8">
        <v>7.7946435415040698</v>
      </c>
      <c r="U434" s="6">
        <f t="shared" si="39"/>
        <v>7.915460516397383</v>
      </c>
      <c r="V434" s="6">
        <f>U434*Index!$H$27</f>
        <v>8.7371873532326489</v>
      </c>
      <c r="X434" s="8">
        <v>183.06772033145</v>
      </c>
      <c r="Y434" s="41">
        <f t="shared" si="41"/>
        <v>183.07</v>
      </c>
      <c r="Z434" s="27"/>
      <c r="AA434" s="37"/>
    </row>
    <row r="435" spans="1:27">
      <c r="A435" s="2" t="s">
        <v>664</v>
      </c>
      <c r="B435" s="2" t="s">
        <v>0</v>
      </c>
      <c r="C435" s="2">
        <v>45</v>
      </c>
      <c r="D435" s="2" t="s">
        <v>61</v>
      </c>
      <c r="E435" s="2" t="s">
        <v>58</v>
      </c>
      <c r="F435" s="2" t="s">
        <v>40</v>
      </c>
      <c r="G435" s="29">
        <v>46.784382822205302</v>
      </c>
      <c r="H435" s="29">
        <v>42.165056759805999</v>
      </c>
      <c r="I435" s="29">
        <f t="shared" si="36"/>
        <v>43.842473076318981</v>
      </c>
      <c r="J435" s="8">
        <v>2.0582167818163102</v>
      </c>
      <c r="K435" s="32">
        <v>0</v>
      </c>
      <c r="L435" s="43">
        <v>1.01885808752023</v>
      </c>
      <c r="M435" s="43">
        <v>1</v>
      </c>
      <c r="N435" s="8">
        <v>186.52971569359099</v>
      </c>
      <c r="O435" s="9">
        <f t="shared" si="40"/>
        <v>186.53</v>
      </c>
      <c r="P435" s="6">
        <f t="shared" si="37"/>
        <v>187.29448752793471</v>
      </c>
      <c r="Q435" s="6">
        <f t="shared" si="38"/>
        <v>190.19755208461771</v>
      </c>
      <c r="R435" s="13">
        <f>Q435*Index!$D$22</f>
        <v>248.35691035567794</v>
      </c>
      <c r="T435" s="8">
        <v>8.6220168868852998</v>
      </c>
      <c r="U435" s="6">
        <f t="shared" si="39"/>
        <v>8.7556581486320226</v>
      </c>
      <c r="V435" s="6">
        <f>U435*Index!$H$27</f>
        <v>9.6646083303658461</v>
      </c>
      <c r="X435" s="8">
        <v>258.02151868604398</v>
      </c>
      <c r="Y435" s="41">
        <f t="shared" si="41"/>
        <v>258.02</v>
      </c>
      <c r="Z435" s="27"/>
      <c r="AA435" s="37"/>
    </row>
    <row r="436" spans="1:27">
      <c r="A436" s="2" t="s">
        <v>665</v>
      </c>
      <c r="B436" s="2" t="s">
        <v>0</v>
      </c>
      <c r="C436" s="2">
        <v>45</v>
      </c>
      <c r="D436" s="2" t="s">
        <v>62</v>
      </c>
      <c r="E436" s="2" t="s">
        <v>58</v>
      </c>
      <c r="F436" s="2" t="s">
        <v>40</v>
      </c>
      <c r="G436" s="29">
        <v>46.784382822205302</v>
      </c>
      <c r="H436" s="29">
        <v>56.708158007352502</v>
      </c>
      <c r="I436" s="29">
        <f t="shared" si="36"/>
        <v>59.810952719455514</v>
      </c>
      <c r="J436" s="8">
        <v>2.0631010851345701</v>
      </c>
      <c r="K436" s="32">
        <v>0</v>
      </c>
      <c r="L436" s="43">
        <v>1.02998085356908</v>
      </c>
      <c r="M436" s="43">
        <v>1</v>
      </c>
      <c r="N436" s="8">
        <v>219.91695242628401</v>
      </c>
      <c r="O436" s="9">
        <f t="shared" si="40"/>
        <v>219.92</v>
      </c>
      <c r="P436" s="6">
        <f t="shared" si="37"/>
        <v>220.81861193123177</v>
      </c>
      <c r="Q436" s="6">
        <f t="shared" si="38"/>
        <v>224.24130041616587</v>
      </c>
      <c r="R436" s="13">
        <f>Q436*Index!$D$22</f>
        <v>292.81069043791575</v>
      </c>
      <c r="T436" s="8">
        <v>9.5076020349091799</v>
      </c>
      <c r="U436" s="6">
        <f t="shared" si="39"/>
        <v>9.6549698664502728</v>
      </c>
      <c r="V436" s="6">
        <f>U436*Index!$H$27</f>
        <v>10.657280197183743</v>
      </c>
      <c r="X436" s="8">
        <v>303.46797063510002</v>
      </c>
      <c r="Y436" s="41">
        <f t="shared" si="41"/>
        <v>303.47000000000003</v>
      </c>
      <c r="Z436" s="27"/>
      <c r="AA436" s="37"/>
    </row>
    <row r="437" spans="1:27">
      <c r="A437" s="2" t="s">
        <v>666</v>
      </c>
      <c r="B437" s="2" t="s">
        <v>0</v>
      </c>
      <c r="C437" s="2">
        <v>45</v>
      </c>
      <c r="D437" s="2" t="s">
        <v>63</v>
      </c>
      <c r="E437" s="2" t="s">
        <v>58</v>
      </c>
      <c r="F437" s="2" t="s">
        <v>40</v>
      </c>
      <c r="G437" s="29">
        <v>46.784382822205302</v>
      </c>
      <c r="H437" s="29">
        <v>73.636520014694398</v>
      </c>
      <c r="I437" s="29">
        <f t="shared" si="36"/>
        <v>79.782432677724159</v>
      </c>
      <c r="J437" s="8">
        <v>1.99653817117065</v>
      </c>
      <c r="K437" s="32">
        <v>0</v>
      </c>
      <c r="L437" s="43">
        <v>1.05103692563536</v>
      </c>
      <c r="M437" s="43">
        <v>1</v>
      </c>
      <c r="N437" s="8">
        <v>252.695478349121</v>
      </c>
      <c r="O437" s="9">
        <f t="shared" si="40"/>
        <v>252.7</v>
      </c>
      <c r="P437" s="6">
        <f t="shared" si="37"/>
        <v>253.73152981035238</v>
      </c>
      <c r="Q437" s="6">
        <f t="shared" si="38"/>
        <v>257.66436852241287</v>
      </c>
      <c r="R437" s="13">
        <f>Q437*Index!$D$22</f>
        <v>336.45399624545792</v>
      </c>
      <c r="T437" s="8">
        <v>9.52552345692113</v>
      </c>
      <c r="U437" s="6">
        <f t="shared" si="39"/>
        <v>9.673169070503409</v>
      </c>
      <c r="V437" s="6">
        <f>U437*Index!$H$27</f>
        <v>10.67736871321671</v>
      </c>
      <c r="X437" s="8">
        <v>347.13136495867502</v>
      </c>
      <c r="Y437" s="41">
        <f t="shared" si="41"/>
        <v>347.13</v>
      </c>
      <c r="Z437" s="27"/>
      <c r="AA437" s="37"/>
    </row>
    <row r="438" spans="1:27">
      <c r="A438" s="2" t="s">
        <v>667</v>
      </c>
      <c r="B438" s="2" t="s">
        <v>0</v>
      </c>
      <c r="C438" s="2">
        <v>45</v>
      </c>
      <c r="D438" s="2" t="s">
        <v>1457</v>
      </c>
      <c r="E438" s="2" t="s">
        <v>58</v>
      </c>
      <c r="F438" s="2" t="s">
        <v>40</v>
      </c>
      <c r="G438" s="29">
        <v>46.784382822205302</v>
      </c>
      <c r="H438" s="29">
        <v>91.035361577481893</v>
      </c>
      <c r="I438" s="29">
        <f t="shared" si="36"/>
        <v>93.900198408310516</v>
      </c>
      <c r="J438" s="8">
        <v>2.0030335530457699</v>
      </c>
      <c r="K438" s="32">
        <v>0</v>
      </c>
      <c r="L438" s="43">
        <v>1.020786838949</v>
      </c>
      <c r="M438" s="43">
        <v>1</v>
      </c>
      <c r="N438" s="8">
        <v>281.795936600917</v>
      </c>
      <c r="O438" s="9">
        <f t="shared" si="40"/>
        <v>281.8</v>
      </c>
      <c r="P438" s="6">
        <f t="shared" si="37"/>
        <v>282.95129994098073</v>
      </c>
      <c r="Q438" s="6">
        <f t="shared" si="38"/>
        <v>287.33704509006594</v>
      </c>
      <c r="R438" s="13">
        <f>Q438*Index!$D$22</f>
        <v>375.20010098526569</v>
      </c>
      <c r="T438" s="8">
        <v>11.2849614838177</v>
      </c>
      <c r="U438" s="6">
        <f t="shared" si="39"/>
        <v>11.459878386816875</v>
      </c>
      <c r="V438" s="6">
        <f>U438*Index!$H$27</f>
        <v>12.649561488363295</v>
      </c>
      <c r="X438" s="8">
        <v>387.849662473629</v>
      </c>
      <c r="Y438" s="41">
        <f t="shared" si="41"/>
        <v>387.85</v>
      </c>
      <c r="Z438" s="27"/>
      <c r="AA438" s="37"/>
    </row>
    <row r="439" spans="1:27">
      <c r="A439" s="2" t="s">
        <v>668</v>
      </c>
      <c r="B439" s="2" t="s">
        <v>0</v>
      </c>
      <c r="C439" s="2">
        <v>45</v>
      </c>
      <c r="D439" s="2" t="s">
        <v>1458</v>
      </c>
      <c r="E439" s="2" t="s">
        <v>58</v>
      </c>
      <c r="F439" s="2" t="s">
        <v>215</v>
      </c>
      <c r="G439" s="29">
        <v>46.784382822205302</v>
      </c>
      <c r="H439" s="29">
        <v>111.722238580647</v>
      </c>
      <c r="I439" s="29">
        <f t="shared" si="36"/>
        <v>112.44101164685144</v>
      </c>
      <c r="J439" s="8">
        <v>2.10533225139661</v>
      </c>
      <c r="K439" s="32">
        <v>0</v>
      </c>
      <c r="L439" s="43">
        <v>1.0045346564064199</v>
      </c>
      <c r="M439" s="43">
        <v>1</v>
      </c>
      <c r="N439" s="8">
        <v>335.22235821705101</v>
      </c>
      <c r="O439" s="9">
        <f t="shared" si="40"/>
        <v>335.22</v>
      </c>
      <c r="P439" s="6">
        <f t="shared" si="37"/>
        <v>336.59676988574091</v>
      </c>
      <c r="Q439" s="6">
        <f t="shared" si="38"/>
        <v>341.81401981896994</v>
      </c>
      <c r="R439" s="13">
        <f>Q439*Index!$D$22</f>
        <v>446.33526009170703</v>
      </c>
      <c r="T439" s="8">
        <v>20.8832976561566</v>
      </c>
      <c r="U439" s="6">
        <f t="shared" si="39"/>
        <v>21.206988769827028</v>
      </c>
      <c r="V439" s="6">
        <f>U439*Index!$H$27</f>
        <v>23.408547575474678</v>
      </c>
      <c r="X439" s="8">
        <v>469.74380766718201</v>
      </c>
      <c r="Y439" s="41">
        <f t="shared" si="41"/>
        <v>469.74</v>
      </c>
      <c r="Z439" s="27"/>
      <c r="AA439" s="37"/>
    </row>
    <row r="440" spans="1:27">
      <c r="A440" s="2" t="s">
        <v>669</v>
      </c>
      <c r="B440" s="2" t="s">
        <v>0</v>
      </c>
      <c r="C440" s="2">
        <v>45</v>
      </c>
      <c r="D440" s="2" t="s">
        <v>1452</v>
      </c>
      <c r="E440" s="2" t="s">
        <v>58</v>
      </c>
      <c r="F440" s="2" t="s">
        <v>215</v>
      </c>
      <c r="G440" s="29">
        <v>46.784382822205302</v>
      </c>
      <c r="H440" s="29">
        <v>92.083445620548105</v>
      </c>
      <c r="I440" s="29">
        <f t="shared" si="36"/>
        <v>87.767158813546999</v>
      </c>
      <c r="J440" s="8">
        <v>2.25090014307359</v>
      </c>
      <c r="K440" s="32">
        <v>0</v>
      </c>
      <c r="L440" s="43">
        <v>0.96891802186724296</v>
      </c>
      <c r="M440" s="43">
        <v>1</v>
      </c>
      <c r="N440" s="8">
        <v>302.86208431868698</v>
      </c>
      <c r="O440" s="9">
        <f t="shared" si="40"/>
        <v>302.86</v>
      </c>
      <c r="P440" s="6">
        <f t="shared" si="37"/>
        <v>304.10381886439359</v>
      </c>
      <c r="Q440" s="6">
        <f t="shared" si="38"/>
        <v>308.8174280567917</v>
      </c>
      <c r="R440" s="13">
        <f>Q440*Index!$D$22</f>
        <v>403.2488402482154</v>
      </c>
      <c r="T440" s="8">
        <v>12.4117564076926</v>
      </c>
      <c r="U440" s="6">
        <f t="shared" si="39"/>
        <v>12.604138632011836</v>
      </c>
      <c r="V440" s="6">
        <f>U440*Index!$H$27</f>
        <v>13.912610697239215</v>
      </c>
      <c r="X440" s="8">
        <v>409.98603579000502</v>
      </c>
      <c r="Y440" s="41">
        <f t="shared" si="41"/>
        <v>409.99</v>
      </c>
      <c r="Z440" s="27"/>
      <c r="AA440" s="37"/>
    </row>
    <row r="441" spans="1:27">
      <c r="A441" s="2" t="s">
        <v>670</v>
      </c>
      <c r="B441" s="2" t="s">
        <v>0</v>
      </c>
      <c r="C441" s="2">
        <v>45</v>
      </c>
      <c r="D441" s="2" t="s">
        <v>221</v>
      </c>
      <c r="E441" s="2" t="s">
        <v>58</v>
      </c>
      <c r="F441" s="2" t="s">
        <v>40</v>
      </c>
      <c r="G441" s="29">
        <v>46.784382822205302</v>
      </c>
      <c r="H441" s="29">
        <v>67.013790473304894</v>
      </c>
      <c r="I441" s="29">
        <f t="shared" si="36"/>
        <v>70.246524719205723</v>
      </c>
      <c r="J441" s="8">
        <v>2.35163571334071</v>
      </c>
      <c r="K441" s="32">
        <v>1</v>
      </c>
      <c r="L441" s="43">
        <v>1.02840761105634</v>
      </c>
      <c r="M441" s="43">
        <v>1</v>
      </c>
      <c r="N441" s="8">
        <v>275.214061739057</v>
      </c>
      <c r="O441" s="9">
        <f t="shared" si="40"/>
        <v>275.20999999999998</v>
      </c>
      <c r="P441" s="6">
        <f t="shared" si="37"/>
        <v>276.34243939218715</v>
      </c>
      <c r="Q441" s="6">
        <f t="shared" si="38"/>
        <v>280.62574720276609</v>
      </c>
      <c r="R441" s="13">
        <f>Q441*Index!$D$22</f>
        <v>366.43659593749919</v>
      </c>
      <c r="T441" s="8">
        <v>10.7546410929187</v>
      </c>
      <c r="U441" s="6">
        <f t="shared" si="39"/>
        <v>10.921338029858941</v>
      </c>
      <c r="V441" s="6">
        <f>U441*Index!$H$27</f>
        <v>12.055113700231336</v>
      </c>
      <c r="X441" s="8">
        <v>378.49170963773099</v>
      </c>
      <c r="Y441" s="41">
        <f t="shared" si="41"/>
        <v>378.49</v>
      </c>
      <c r="Z441" s="27"/>
      <c r="AA441" s="37"/>
    </row>
    <row r="442" spans="1:27">
      <c r="A442" s="2" t="s">
        <v>671</v>
      </c>
      <c r="B442" s="2" t="s">
        <v>0</v>
      </c>
      <c r="C442" s="2">
        <v>45</v>
      </c>
      <c r="D442" s="2" t="s">
        <v>60</v>
      </c>
      <c r="E442" s="2" t="s">
        <v>59</v>
      </c>
      <c r="F442" s="2" t="s">
        <v>40</v>
      </c>
      <c r="G442" s="29">
        <v>46.784382822205302</v>
      </c>
      <c r="H442" s="29">
        <v>25.917978681842701</v>
      </c>
      <c r="I442" s="29">
        <f t="shared" si="36"/>
        <v>26.032175025955127</v>
      </c>
      <c r="J442" s="8">
        <v>1.2616330549788599</v>
      </c>
      <c r="K442" s="32">
        <v>1</v>
      </c>
      <c r="L442" s="43">
        <v>1.00157073775528</v>
      </c>
      <c r="M442" s="43">
        <v>1</v>
      </c>
      <c r="N442" s="8">
        <v>91.867776331019599</v>
      </c>
      <c r="O442" s="9">
        <f t="shared" si="40"/>
        <v>91.87</v>
      </c>
      <c r="P442" s="6">
        <f t="shared" si="37"/>
        <v>92.244434213976774</v>
      </c>
      <c r="Q442" s="6">
        <f t="shared" si="38"/>
        <v>93.674222944293419</v>
      </c>
      <c r="R442" s="13">
        <f>Q442*Index!$D$22</f>
        <v>122.31829661016549</v>
      </c>
      <c r="T442" s="8">
        <v>7.5912661138389002</v>
      </c>
      <c r="U442" s="6">
        <f t="shared" si="39"/>
        <v>7.7089307386034038</v>
      </c>
      <c r="V442" s="6">
        <f>U442*Index!$H$27</f>
        <v>8.5092171222057384</v>
      </c>
      <c r="X442" s="8">
        <v>130.82751373237099</v>
      </c>
      <c r="Y442" s="41">
        <f t="shared" si="41"/>
        <v>130.83000000000001</v>
      </c>
      <c r="Z442" s="27"/>
      <c r="AA442" s="37"/>
    </row>
    <row r="443" spans="1:27">
      <c r="A443" s="2" t="s">
        <v>672</v>
      </c>
      <c r="B443" s="2" t="s">
        <v>0</v>
      </c>
      <c r="C443" s="2">
        <v>45</v>
      </c>
      <c r="D443" s="2" t="s">
        <v>61</v>
      </c>
      <c r="E443" s="2" t="s">
        <v>59</v>
      </c>
      <c r="F443" s="2" t="s">
        <v>40</v>
      </c>
      <c r="G443" s="29">
        <v>46.784382822205302</v>
      </c>
      <c r="H443" s="29">
        <v>39.161403416198397</v>
      </c>
      <c r="I443" s="29">
        <f t="shared" si="36"/>
        <v>40.782176575077187</v>
      </c>
      <c r="J443" s="8">
        <v>1.52096643815653</v>
      </c>
      <c r="K443" s="32">
        <v>0</v>
      </c>
      <c r="L443" s="43">
        <v>1.01885808752023</v>
      </c>
      <c r="M443" s="43">
        <v>1</v>
      </c>
      <c r="N443" s="8">
        <v>133.185797948106</v>
      </c>
      <c r="O443" s="9">
        <f t="shared" si="40"/>
        <v>133.19</v>
      </c>
      <c r="P443" s="6">
        <f t="shared" si="37"/>
        <v>133.73185971969323</v>
      </c>
      <c r="Q443" s="6">
        <f t="shared" si="38"/>
        <v>135.80470354534847</v>
      </c>
      <c r="R443" s="13">
        <f>Q443*Index!$D$22</f>
        <v>177.33160187722152</v>
      </c>
      <c r="T443" s="8">
        <v>8.9932367969552303</v>
      </c>
      <c r="U443" s="6">
        <f t="shared" si="39"/>
        <v>9.1326319673080363</v>
      </c>
      <c r="V443" s="6">
        <f>U443*Index!$H$27</f>
        <v>10.080716890848562</v>
      </c>
      <c r="X443" s="8">
        <v>187.41231876807001</v>
      </c>
      <c r="Y443" s="41">
        <f t="shared" si="41"/>
        <v>187.41</v>
      </c>
      <c r="Z443" s="27"/>
      <c r="AA443" s="37"/>
    </row>
    <row r="444" spans="1:27">
      <c r="A444" s="2" t="s">
        <v>673</v>
      </c>
      <c r="B444" s="2" t="s">
        <v>0</v>
      </c>
      <c r="C444" s="2">
        <v>45</v>
      </c>
      <c r="D444" s="2" t="s">
        <v>62</v>
      </c>
      <c r="E444" s="2" t="s">
        <v>59</v>
      </c>
      <c r="F444" s="2" t="s">
        <v>40</v>
      </c>
      <c r="G444" s="29">
        <v>46.784382822205302</v>
      </c>
      <c r="H444" s="29">
        <v>52.741649738324703</v>
      </c>
      <c r="I444" s="29">
        <f t="shared" ref="I444:I506" si="42">(G444+H444)*L444*M444-G444</f>
        <v>55.725525146833448</v>
      </c>
      <c r="J444" s="8">
        <v>1.6002566273624701</v>
      </c>
      <c r="K444" s="32">
        <v>0</v>
      </c>
      <c r="L444" s="43">
        <v>1.02998085356908</v>
      </c>
      <c r="M444" s="43">
        <v>1</v>
      </c>
      <c r="N444" s="8">
        <v>164.04215959777099</v>
      </c>
      <c r="O444" s="9">
        <f t="shared" si="40"/>
        <v>164.04</v>
      </c>
      <c r="P444" s="6">
        <f t="shared" ref="P444:P506" si="43">N444*(1.0041)</f>
        <v>164.71473245212184</v>
      </c>
      <c r="Q444" s="6">
        <f t="shared" ref="Q444:Q506" si="44">P444*(1.0155)</f>
        <v>167.26781080512973</v>
      </c>
      <c r="R444" s="13">
        <f>Q444*Index!$D$22</f>
        <v>218.41562227382542</v>
      </c>
      <c r="T444" s="8">
        <v>9.3672655830864802</v>
      </c>
      <c r="U444" s="6">
        <f t="shared" ref="U444:U506" si="45">T444*(1.0155)</f>
        <v>9.5124581996243212</v>
      </c>
      <c r="V444" s="6">
        <f>U444*Index!$H$27</f>
        <v>10.499973982276803</v>
      </c>
      <c r="X444" s="8">
        <v>228.91559625610199</v>
      </c>
      <c r="Y444" s="41">
        <f t="shared" si="41"/>
        <v>228.92</v>
      </c>
      <c r="Z444" s="27"/>
      <c r="AA444" s="37"/>
    </row>
    <row r="445" spans="1:27">
      <c r="A445" s="2" t="s">
        <v>674</v>
      </c>
      <c r="B445" s="2" t="s">
        <v>0</v>
      </c>
      <c r="C445" s="2">
        <v>45</v>
      </c>
      <c r="D445" s="2" t="s">
        <v>63</v>
      </c>
      <c r="E445" s="2" t="s">
        <v>59</v>
      </c>
      <c r="F445" s="2" t="s">
        <v>40</v>
      </c>
      <c r="G445" s="29">
        <v>46.784382822205302</v>
      </c>
      <c r="H445" s="29">
        <v>68.555337627477698</v>
      </c>
      <c r="I445" s="29">
        <f t="shared" si="42"/>
        <v>74.441922362871381</v>
      </c>
      <c r="J445" s="8">
        <v>1.61351708750033</v>
      </c>
      <c r="K445" s="32">
        <v>0</v>
      </c>
      <c r="L445" s="43">
        <v>1.05103692563536</v>
      </c>
      <c r="M445" s="43">
        <v>1</v>
      </c>
      <c r="N445" s="8">
        <v>195.60071487064999</v>
      </c>
      <c r="O445" s="9">
        <f t="shared" si="40"/>
        <v>195.6</v>
      </c>
      <c r="P445" s="6">
        <f t="shared" si="43"/>
        <v>196.40267780161966</v>
      </c>
      <c r="Q445" s="6">
        <f t="shared" si="44"/>
        <v>199.44691930754479</v>
      </c>
      <c r="R445" s="13">
        <f>Q445*Index!$D$22</f>
        <v>260.43458559941223</v>
      </c>
      <c r="T445" s="8">
        <v>9.3471456660583598</v>
      </c>
      <c r="U445" s="6">
        <f t="shared" si="45"/>
        <v>9.4920264238822654</v>
      </c>
      <c r="V445" s="6">
        <f>U445*Index!$H$27</f>
        <v>10.477421124834363</v>
      </c>
      <c r="X445" s="8">
        <v>270.91200672424702</v>
      </c>
      <c r="Y445" s="41">
        <f t="shared" si="41"/>
        <v>270.91000000000003</v>
      </c>
      <c r="Z445" s="27"/>
      <c r="AA445" s="37"/>
    </row>
    <row r="446" spans="1:27">
      <c r="A446" s="2" t="s">
        <v>675</v>
      </c>
      <c r="B446" s="2" t="s">
        <v>0</v>
      </c>
      <c r="C446" s="2">
        <v>45</v>
      </c>
      <c r="D446" s="2" t="s">
        <v>1457</v>
      </c>
      <c r="E446" s="2" t="s">
        <v>59</v>
      </c>
      <c r="F446" s="2" t="s">
        <v>40</v>
      </c>
      <c r="G446" s="29">
        <v>46.784382822205302</v>
      </c>
      <c r="H446" s="29">
        <v>84.862666555319095</v>
      </c>
      <c r="I446" s="29">
        <f t="shared" si="42"/>
        <v>87.599192568840763</v>
      </c>
      <c r="J446" s="8">
        <v>1.6160496905900501</v>
      </c>
      <c r="K446" s="32">
        <v>0</v>
      </c>
      <c r="L446" s="43">
        <v>1.020786838949</v>
      </c>
      <c r="M446" s="43">
        <v>1</v>
      </c>
      <c r="N446" s="8">
        <v>217.170535431085</v>
      </c>
      <c r="O446" s="9">
        <f t="shared" si="40"/>
        <v>217.17</v>
      </c>
      <c r="P446" s="6">
        <f t="shared" si="43"/>
        <v>218.06093462635243</v>
      </c>
      <c r="Q446" s="6">
        <f t="shared" si="44"/>
        <v>221.4408791130609</v>
      </c>
      <c r="R446" s="13">
        <f>Q446*Index!$D$22</f>
        <v>289.1539452542346</v>
      </c>
      <c r="T446" s="8">
        <v>10.019269275592</v>
      </c>
      <c r="U446" s="6">
        <f t="shared" si="45"/>
        <v>10.174567949363677</v>
      </c>
      <c r="V446" s="6">
        <f>U446*Index!$H$27</f>
        <v>11.230819259047596</v>
      </c>
      <c r="X446" s="8">
        <v>300.38476451328199</v>
      </c>
      <c r="Y446" s="41">
        <f t="shared" si="41"/>
        <v>300.38</v>
      </c>
      <c r="Z446" s="27"/>
      <c r="AA446" s="37"/>
    </row>
    <row r="447" spans="1:27">
      <c r="A447" s="2" t="s">
        <v>676</v>
      </c>
      <c r="B447" s="2" t="s">
        <v>0</v>
      </c>
      <c r="C447" s="2">
        <v>45</v>
      </c>
      <c r="D447" s="2" t="s">
        <v>1458</v>
      </c>
      <c r="E447" s="2" t="s">
        <v>59</v>
      </c>
      <c r="F447" s="2" t="s">
        <v>215</v>
      </c>
      <c r="G447" s="29">
        <v>46.784382822205302</v>
      </c>
      <c r="H447" s="29">
        <v>103.76179715040401</v>
      </c>
      <c r="I447" s="29">
        <f t="shared" si="42"/>
        <v>104.44447234987884</v>
      </c>
      <c r="J447" s="8">
        <v>1.5529603850646401</v>
      </c>
      <c r="K447" s="32">
        <v>0</v>
      </c>
      <c r="L447" s="43">
        <v>1.0045346564064199</v>
      </c>
      <c r="M447" s="43">
        <v>1</v>
      </c>
      <c r="N447" s="8">
        <v>234.852421160924</v>
      </c>
      <c r="O447" s="9">
        <f t="shared" si="40"/>
        <v>234.85</v>
      </c>
      <c r="P447" s="6">
        <f t="shared" si="43"/>
        <v>235.81531608768378</v>
      </c>
      <c r="Q447" s="6">
        <f t="shared" si="44"/>
        <v>239.4704534870429</v>
      </c>
      <c r="R447" s="13">
        <f>Q447*Index!$D$22</f>
        <v>312.69667405106969</v>
      </c>
      <c r="T447" s="8">
        <v>13.15888688778</v>
      </c>
      <c r="U447" s="6">
        <f t="shared" si="45"/>
        <v>13.362849634540591</v>
      </c>
      <c r="V447" s="6">
        <f>U447*Index!$H$27</f>
        <v>14.750085682089471</v>
      </c>
      <c r="X447" s="8">
        <v>327.44675973315901</v>
      </c>
      <c r="Y447" s="41">
        <f t="shared" si="41"/>
        <v>327.45</v>
      </c>
      <c r="Z447" s="27"/>
      <c r="AA447" s="37"/>
    </row>
    <row r="448" spans="1:27">
      <c r="A448" s="2" t="s">
        <v>677</v>
      </c>
      <c r="B448" s="2" t="s">
        <v>0</v>
      </c>
      <c r="C448" s="2">
        <v>45</v>
      </c>
      <c r="D448" s="2" t="s">
        <v>1452</v>
      </c>
      <c r="E448" s="2" t="s">
        <v>59</v>
      </c>
      <c r="F448" s="2" t="s">
        <v>215</v>
      </c>
      <c r="G448" s="29">
        <v>46.784382822205302</v>
      </c>
      <c r="H448" s="29">
        <v>85.56082669733</v>
      </c>
      <c r="I448" s="29">
        <f t="shared" si="42"/>
        <v>81.447275789068655</v>
      </c>
      <c r="J448" s="8">
        <v>1.6120415516771001</v>
      </c>
      <c r="K448" s="32">
        <v>0</v>
      </c>
      <c r="L448" s="43">
        <v>0.96891802186724296</v>
      </c>
      <c r="M448" s="43">
        <v>1</v>
      </c>
      <c r="N448" s="8">
        <v>206.71476192184599</v>
      </c>
      <c r="O448" s="9">
        <f t="shared" si="40"/>
        <v>206.71</v>
      </c>
      <c r="P448" s="6">
        <f t="shared" si="43"/>
        <v>207.56229244572555</v>
      </c>
      <c r="Q448" s="6">
        <f t="shared" si="44"/>
        <v>210.77950797863431</v>
      </c>
      <c r="R448" s="13">
        <f>Q448*Index!$D$22</f>
        <v>275.23249796913285</v>
      </c>
      <c r="T448" s="8">
        <v>11.5561510495397</v>
      </c>
      <c r="U448" s="6">
        <f t="shared" si="45"/>
        <v>11.735271390807567</v>
      </c>
      <c r="V448" s="6">
        <f>U448*Index!$H$27</f>
        <v>12.953543836156161</v>
      </c>
      <c r="X448" s="8">
        <v>283.22907733200799</v>
      </c>
      <c r="Y448" s="41">
        <f t="shared" si="41"/>
        <v>283.23</v>
      </c>
      <c r="Z448" s="27"/>
      <c r="AA448" s="37"/>
    </row>
    <row r="449" spans="1:27">
      <c r="A449" s="2" t="s">
        <v>678</v>
      </c>
      <c r="B449" s="2" t="s">
        <v>0</v>
      </c>
      <c r="C449" s="2">
        <v>45</v>
      </c>
      <c r="D449" s="2" t="s">
        <v>221</v>
      </c>
      <c r="E449" s="2" t="s">
        <v>59</v>
      </c>
      <c r="F449" s="2" t="s">
        <v>40</v>
      </c>
      <c r="G449" s="29">
        <v>46.784382822205302</v>
      </c>
      <c r="H449" s="29">
        <v>62.093645703884697</v>
      </c>
      <c r="I449" s="29">
        <f t="shared" si="42"/>
        <v>65.186610390834957</v>
      </c>
      <c r="J449" s="8">
        <v>1.89151321963775</v>
      </c>
      <c r="K449" s="32">
        <v>1</v>
      </c>
      <c r="L449" s="43">
        <v>1.02840761105634</v>
      </c>
      <c r="M449" s="43">
        <v>1</v>
      </c>
      <c r="N449" s="8">
        <v>211.794613878435</v>
      </c>
      <c r="O449" s="9">
        <f t="shared" si="40"/>
        <v>211.79</v>
      </c>
      <c r="P449" s="6">
        <f t="shared" si="43"/>
        <v>212.66297179533657</v>
      </c>
      <c r="Q449" s="6">
        <f t="shared" si="44"/>
        <v>215.9592478581643</v>
      </c>
      <c r="R449" s="13">
        <f>Q449*Index!$D$22</f>
        <v>281.9961191557706</v>
      </c>
      <c r="T449" s="8">
        <v>9.9775492026870296</v>
      </c>
      <c r="U449" s="6">
        <f t="shared" si="45"/>
        <v>10.13220121532868</v>
      </c>
      <c r="V449" s="6">
        <f>U449*Index!$H$27</f>
        <v>11.184054311886085</v>
      </c>
      <c r="X449" s="8">
        <v>293.18017346765703</v>
      </c>
      <c r="Y449" s="41">
        <f t="shared" si="41"/>
        <v>293.18</v>
      </c>
      <c r="Z449" s="27"/>
      <c r="AA449" s="37"/>
    </row>
    <row r="450" spans="1:27">
      <c r="A450" s="2" t="s">
        <v>679</v>
      </c>
      <c r="B450" s="2" t="s">
        <v>51</v>
      </c>
      <c r="C450" s="2">
        <v>45</v>
      </c>
      <c r="D450" s="2" t="s">
        <v>60</v>
      </c>
      <c r="E450" s="2" t="s">
        <v>52</v>
      </c>
      <c r="F450" s="2" t="s">
        <v>40</v>
      </c>
      <c r="G450" s="29">
        <v>46.784382822205302</v>
      </c>
      <c r="H450" s="29">
        <v>18.893492410904202</v>
      </c>
      <c r="I450" s="29">
        <f t="shared" si="42"/>
        <v>18.973822561201544</v>
      </c>
      <c r="J450" s="8">
        <v>1.25977154700212</v>
      </c>
      <c r="K450" s="32">
        <v>1</v>
      </c>
      <c r="L450" s="43">
        <v>1.00157073775528</v>
      </c>
      <c r="M450" s="43">
        <v>0.99965290045993604</v>
      </c>
      <c r="N450" s="8">
        <v>82.840316123937697</v>
      </c>
      <c r="O450" s="9">
        <f t="shared" ref="O450:O513" si="46">ROUND(J450*SUM(G450:H450)*L450*$M450,2)</f>
        <v>82.84</v>
      </c>
      <c r="P450" s="6">
        <f t="shared" si="43"/>
        <v>83.179961420045842</v>
      </c>
      <c r="Q450" s="6">
        <f t="shared" si="44"/>
        <v>84.469250822056551</v>
      </c>
      <c r="R450" s="13">
        <f>Q450*Index!$D$22</f>
        <v>110.29859177625777</v>
      </c>
      <c r="T450" s="8">
        <v>7.0056245213370243</v>
      </c>
      <c r="U450" s="6">
        <f t="shared" si="45"/>
        <v>7.1142117014177488</v>
      </c>
      <c r="V450" s="6">
        <f>U450*Index!$H$27</f>
        <v>7.8527585826601234</v>
      </c>
      <c r="X450" s="8">
        <v>118.15135035891799</v>
      </c>
      <c r="Y450" s="41">
        <f t="shared" ref="Y450:Y513" si="47">ROUND((R450+V450) * IF(D450 = "Forensische en beveiligde zorg - niet klinische of ambulante zorg", 0.982799429, 1),2)</f>
        <v>118.15</v>
      </c>
      <c r="Z450" s="27"/>
      <c r="AA450" s="38"/>
    </row>
    <row r="451" spans="1:27">
      <c r="A451" s="2" t="s">
        <v>680</v>
      </c>
      <c r="B451" s="2" t="s">
        <v>51</v>
      </c>
      <c r="C451" s="2">
        <v>45</v>
      </c>
      <c r="D451" s="2" t="s">
        <v>61</v>
      </c>
      <c r="E451" s="2" t="s">
        <v>52</v>
      </c>
      <c r="F451" s="2" t="s">
        <v>40</v>
      </c>
      <c r="G451" s="29">
        <v>46.784382822205302</v>
      </c>
      <c r="H451" s="29">
        <v>28.559090667817699</v>
      </c>
      <c r="I451" s="29">
        <f t="shared" si="42"/>
        <v>29.215056725749861</v>
      </c>
      <c r="J451" s="8">
        <v>1.54187655765271</v>
      </c>
      <c r="K451" s="32">
        <v>0</v>
      </c>
      <c r="L451" s="43">
        <v>1.01885808752023</v>
      </c>
      <c r="M451" s="43">
        <v>0.99003615370148301</v>
      </c>
      <c r="N451" s="8">
        <v>117.18175423373606</v>
      </c>
      <c r="O451" s="9">
        <f t="shared" si="46"/>
        <v>117.18</v>
      </c>
      <c r="P451" s="6">
        <f t="shared" si="43"/>
        <v>117.66219942609438</v>
      </c>
      <c r="Q451" s="6">
        <f t="shared" si="44"/>
        <v>119.48596351719884</v>
      </c>
      <c r="R451" s="13">
        <f>Q451*Index!$D$22</f>
        <v>156.02285310591409</v>
      </c>
      <c r="T451" s="8">
        <v>7.2640536211399125</v>
      </c>
      <c r="U451" s="6">
        <f t="shared" si="45"/>
        <v>7.3766464522675816</v>
      </c>
      <c r="V451" s="6">
        <f>U451*Index!$H$27</f>
        <v>8.142437443596128</v>
      </c>
      <c r="X451" s="8">
        <v>164.16529054950999</v>
      </c>
      <c r="Y451" s="41">
        <f t="shared" si="47"/>
        <v>164.17</v>
      </c>
      <c r="Z451" s="27"/>
      <c r="AA451" s="38"/>
    </row>
    <row r="452" spans="1:27">
      <c r="A452" s="2" t="s">
        <v>681</v>
      </c>
      <c r="B452" s="2" t="s">
        <v>51</v>
      </c>
      <c r="C452" s="2">
        <v>45</v>
      </c>
      <c r="D452" s="2" t="s">
        <v>62</v>
      </c>
      <c r="E452" s="2" t="s">
        <v>52</v>
      </c>
      <c r="F452" s="2" t="s">
        <v>40</v>
      </c>
      <c r="G452" s="29">
        <v>46.784382822205302</v>
      </c>
      <c r="H452" s="29">
        <v>38.480076775204402</v>
      </c>
      <c r="I452" s="29">
        <f t="shared" si="42"/>
        <v>36.1546829929013</v>
      </c>
      <c r="J452" s="8">
        <v>1.6417730297103501</v>
      </c>
      <c r="K452" s="32">
        <v>0</v>
      </c>
      <c r="L452" s="43">
        <v>1.02998085356908</v>
      </c>
      <c r="M452" s="43">
        <v>0.94441297238275501</v>
      </c>
      <c r="N452" s="8">
        <v>136.16712136461328</v>
      </c>
      <c r="O452" s="9">
        <f t="shared" si="46"/>
        <v>136.16999999999999</v>
      </c>
      <c r="P452" s="6">
        <f t="shared" si="43"/>
        <v>136.72540656220821</v>
      </c>
      <c r="Q452" s="6">
        <f t="shared" si="44"/>
        <v>138.84465036392245</v>
      </c>
      <c r="R452" s="13">
        <f>Q452*Index!$D$22</f>
        <v>181.3011156340059</v>
      </c>
      <c r="T452" s="8">
        <v>7.7428524600376099</v>
      </c>
      <c r="U452" s="6">
        <f t="shared" si="45"/>
        <v>7.8628666731681935</v>
      </c>
      <c r="V452" s="6">
        <f>U452*Index!$H$27</f>
        <v>8.6791335911087586</v>
      </c>
      <c r="X452" s="8">
        <v>189.98024922511499</v>
      </c>
      <c r="Y452" s="41">
        <f t="shared" si="47"/>
        <v>189.98</v>
      </c>
      <c r="Z452" s="27"/>
      <c r="AA452" s="38"/>
    </row>
    <row r="453" spans="1:27">
      <c r="A453" s="2" t="s">
        <v>682</v>
      </c>
      <c r="B453" s="2" t="s">
        <v>51</v>
      </c>
      <c r="C453" s="2">
        <v>45</v>
      </c>
      <c r="D453" s="2" t="s">
        <v>63</v>
      </c>
      <c r="E453" s="2" t="s">
        <v>52</v>
      </c>
      <c r="F453" s="2" t="s">
        <v>40</v>
      </c>
      <c r="G453" s="29">
        <v>46.784382822205302</v>
      </c>
      <c r="H453" s="29">
        <v>50.034187245910999</v>
      </c>
      <c r="I453" s="29">
        <f t="shared" si="42"/>
        <v>53.748109063114256</v>
      </c>
      <c r="J453" s="8">
        <v>1.7245396446896999</v>
      </c>
      <c r="K453" s="32">
        <v>0</v>
      </c>
      <c r="L453" s="43">
        <v>1.05103692563536</v>
      </c>
      <c r="M453" s="43">
        <v>0.98793827001383505</v>
      </c>
      <c r="N453" s="8">
        <v>173.3722678356782</v>
      </c>
      <c r="O453" s="9">
        <f t="shared" si="46"/>
        <v>173.37</v>
      </c>
      <c r="P453" s="6">
        <f t="shared" si="43"/>
        <v>174.08309413380448</v>
      </c>
      <c r="Q453" s="6">
        <f t="shared" si="44"/>
        <v>176.78138209287846</v>
      </c>
      <c r="R453" s="13">
        <f>Q453*Index!$D$22</f>
        <v>230.83829094425388</v>
      </c>
      <c r="T453" s="8">
        <v>7.9632864861495003</v>
      </c>
      <c r="U453" s="6">
        <f t="shared" si="45"/>
        <v>8.0867174266848174</v>
      </c>
      <c r="V453" s="6">
        <f>U453*Index!$H$27</f>
        <v>8.9262229384165277</v>
      </c>
      <c r="X453" s="8">
        <v>239.764513882671</v>
      </c>
      <c r="Y453" s="41">
        <f t="shared" si="47"/>
        <v>239.76</v>
      </c>
      <c r="Z453" s="27"/>
      <c r="AA453" s="38"/>
    </row>
    <row r="454" spans="1:27">
      <c r="A454" s="2" t="s">
        <v>683</v>
      </c>
      <c r="B454" s="2" t="s">
        <v>51</v>
      </c>
      <c r="C454" s="2">
        <v>45</v>
      </c>
      <c r="D454" s="2" t="s">
        <v>1457</v>
      </c>
      <c r="E454" s="2" t="s">
        <v>52</v>
      </c>
      <c r="F454" s="2" t="s">
        <v>40</v>
      </c>
      <c r="G454" s="29">
        <v>46.784382822205302</v>
      </c>
      <c r="H454" s="29">
        <v>61.961877003290297</v>
      </c>
      <c r="I454" s="29">
        <f t="shared" si="42"/>
        <v>46.942784365777115</v>
      </c>
      <c r="J454" s="8">
        <v>1.7258886596971199</v>
      </c>
      <c r="K454" s="32">
        <v>0</v>
      </c>
      <c r="L454" s="43">
        <v>1.020786838949</v>
      </c>
      <c r="M454" s="43">
        <v>0.84433754253701698</v>
      </c>
      <c r="N454" s="8">
        <v>161.76265495527528</v>
      </c>
      <c r="O454" s="9">
        <f t="shared" si="46"/>
        <v>161.76</v>
      </c>
      <c r="P454" s="6">
        <f t="shared" si="43"/>
        <v>162.4258818405919</v>
      </c>
      <c r="Q454" s="6">
        <f t="shared" si="44"/>
        <v>164.94348300912108</v>
      </c>
      <c r="R454" s="13">
        <f>Q454*Index!$D$22</f>
        <v>215.38055234919406</v>
      </c>
      <c r="T454" s="8">
        <v>7.8820899812294316</v>
      </c>
      <c r="U454" s="6">
        <f t="shared" si="45"/>
        <v>8.0042623759384881</v>
      </c>
      <c r="V454" s="6">
        <f>U454*Index!$H$27</f>
        <v>8.8352079905055909</v>
      </c>
      <c r="X454" s="8">
        <v>224.21576033970001</v>
      </c>
      <c r="Y454" s="41">
        <f t="shared" si="47"/>
        <v>224.22</v>
      </c>
      <c r="Z454" s="27"/>
      <c r="AA454" s="38"/>
    </row>
    <row r="455" spans="1:27">
      <c r="A455" s="2" t="s">
        <v>684</v>
      </c>
      <c r="B455" s="2" t="s">
        <v>51</v>
      </c>
      <c r="C455" s="2">
        <v>45</v>
      </c>
      <c r="D455" s="2" t="s">
        <v>1458</v>
      </c>
      <c r="E455" s="2" t="s">
        <v>52</v>
      </c>
      <c r="F455" s="2" t="s">
        <v>215</v>
      </c>
      <c r="G455" s="29">
        <v>46.784382822205302</v>
      </c>
      <c r="H455" s="29">
        <v>75.669542701815899</v>
      </c>
      <c r="I455" s="29">
        <f t="shared" si="42"/>
        <v>70.598289260193667</v>
      </c>
      <c r="J455" s="8">
        <v>1.7247006684091799</v>
      </c>
      <c r="K455" s="32">
        <v>0</v>
      </c>
      <c r="L455" s="43">
        <v>1.0045346564064199</v>
      </c>
      <c r="M455" s="43">
        <v>0.95425919873867204</v>
      </c>
      <c r="N455" s="8">
        <v>202.44997300016894</v>
      </c>
      <c r="O455" s="9">
        <f t="shared" si="46"/>
        <v>202.45</v>
      </c>
      <c r="P455" s="6">
        <f t="shared" si="43"/>
        <v>203.28001788946963</v>
      </c>
      <c r="Q455" s="6">
        <f t="shared" si="44"/>
        <v>206.43085816675642</v>
      </c>
      <c r="R455" s="13">
        <f>Q455*Index!$D$22</f>
        <v>269.55410085171729</v>
      </c>
      <c r="T455" s="8">
        <v>10.220697621787332</v>
      </c>
      <c r="U455" s="6">
        <f t="shared" si="45"/>
        <v>10.379118434925036</v>
      </c>
      <c r="V455" s="6">
        <f>U455*Index!$H$27</f>
        <v>11.456604721793829</v>
      </c>
      <c r="X455" s="8">
        <v>281.01070557351102</v>
      </c>
      <c r="Y455" s="41">
        <f t="shared" si="47"/>
        <v>281.01</v>
      </c>
      <c r="Z455" s="27"/>
      <c r="AA455" s="38"/>
    </row>
    <row r="456" spans="1:27">
      <c r="A456" s="2" t="s">
        <v>685</v>
      </c>
      <c r="B456" s="2" t="s">
        <v>51</v>
      </c>
      <c r="C456" s="2">
        <v>45</v>
      </c>
      <c r="D456" s="2" t="s">
        <v>1452</v>
      </c>
      <c r="E456" s="2" t="s">
        <v>52</v>
      </c>
      <c r="F456" s="2" t="s">
        <v>215</v>
      </c>
      <c r="G456" s="29">
        <v>46.784382822205302</v>
      </c>
      <c r="H456" s="29">
        <v>62.405402605932302</v>
      </c>
      <c r="I456" s="29">
        <f t="shared" si="42"/>
        <v>43.731723113965032</v>
      </c>
      <c r="J456" s="8">
        <v>1.7484723568051199</v>
      </c>
      <c r="K456" s="32">
        <v>0</v>
      </c>
      <c r="L456" s="43">
        <v>0.96891802186724296</v>
      </c>
      <c r="M456" s="43">
        <v>0.85557249745153396</v>
      </c>
      <c r="N456" s="8">
        <v>158.26490907503805</v>
      </c>
      <c r="O456" s="9">
        <f t="shared" si="46"/>
        <v>158.26</v>
      </c>
      <c r="P456" s="6">
        <f t="shared" si="43"/>
        <v>158.91379520224569</v>
      </c>
      <c r="Q456" s="6">
        <f t="shared" si="44"/>
        <v>161.3769590278805</v>
      </c>
      <c r="R456" s="13">
        <f>Q456*Index!$D$22</f>
        <v>210.72344258630781</v>
      </c>
      <c r="T456" s="8">
        <v>8.2392980368503856</v>
      </c>
      <c r="U456" s="6">
        <f t="shared" si="45"/>
        <v>8.3670071564215664</v>
      </c>
      <c r="V456" s="6">
        <f>U456*Index!$H$27</f>
        <v>9.235610355209749</v>
      </c>
      <c r="X456" s="8">
        <v>216.17563163430401</v>
      </c>
      <c r="Y456" s="41">
        <f t="shared" si="47"/>
        <v>216.18</v>
      </c>
      <c r="Z456" s="27"/>
      <c r="AA456" s="38"/>
    </row>
    <row r="457" spans="1:27">
      <c r="A457" s="2" t="s">
        <v>686</v>
      </c>
      <c r="B457" s="2" t="s">
        <v>51</v>
      </c>
      <c r="C457" s="2">
        <v>45</v>
      </c>
      <c r="D457" s="2" t="s">
        <v>221</v>
      </c>
      <c r="E457" s="2" t="s">
        <v>52</v>
      </c>
      <c r="F457" s="2" t="s">
        <v>40</v>
      </c>
      <c r="G457" s="29">
        <v>46.784382822205302</v>
      </c>
      <c r="H457" s="29">
        <v>45.248205506501698</v>
      </c>
      <c r="I457" s="29">
        <f t="shared" si="42"/>
        <v>29.066707969545575</v>
      </c>
      <c r="J457" s="8">
        <v>1.8896517116610101</v>
      </c>
      <c r="K457" s="32">
        <v>1</v>
      </c>
      <c r="L457" s="43">
        <v>1.02840761105634</v>
      </c>
      <c r="M457" s="43">
        <v>0.80141028590039398</v>
      </c>
      <c r="N457" s="8">
        <v>143.33214354598729</v>
      </c>
      <c r="O457" s="9">
        <f t="shared" si="46"/>
        <v>143.33000000000001</v>
      </c>
      <c r="P457" s="6">
        <f t="shared" si="43"/>
        <v>143.91980533452585</v>
      </c>
      <c r="Q457" s="6">
        <f t="shared" si="44"/>
        <v>146.15056231721101</v>
      </c>
      <c r="R457" s="13">
        <f>Q457*Index!$D$22</f>
        <v>190.84105818406624</v>
      </c>
      <c r="T457" s="8">
        <v>6.9512276687122414</v>
      </c>
      <c r="U457" s="6">
        <f t="shared" si="45"/>
        <v>7.0589716975772818</v>
      </c>
      <c r="V457" s="6">
        <f>U457*Index!$H$27</f>
        <v>7.7917839543428409</v>
      </c>
      <c r="X457" s="8">
        <v>198.63284213840899</v>
      </c>
      <c r="Y457" s="41">
        <f t="shared" si="47"/>
        <v>198.63</v>
      </c>
      <c r="Z457" s="27"/>
      <c r="AA457" s="38"/>
    </row>
    <row r="458" spans="1:27">
      <c r="A458" s="2" t="s">
        <v>687</v>
      </c>
      <c r="B458" s="2" t="s">
        <v>51</v>
      </c>
      <c r="C458" s="2">
        <v>45</v>
      </c>
      <c r="D458" s="2" t="s">
        <v>60</v>
      </c>
      <c r="E458" s="2" t="s">
        <v>53</v>
      </c>
      <c r="F458" s="2" t="s">
        <v>40</v>
      </c>
      <c r="G458" s="29">
        <v>46.784382822205302</v>
      </c>
      <c r="H458" s="29">
        <v>17.9344773420924</v>
      </c>
      <c r="I458" s="29">
        <f t="shared" si="42"/>
        <v>18.00180683598208</v>
      </c>
      <c r="J458" s="8">
        <v>2.4849502902113501</v>
      </c>
      <c r="K458" s="32">
        <v>0</v>
      </c>
      <c r="L458" s="43">
        <v>1.00157073775528</v>
      </c>
      <c r="M458" s="43">
        <v>0.99947043212409903</v>
      </c>
      <c r="N458" s="8">
        <v>160.99046079280021</v>
      </c>
      <c r="O458" s="9">
        <f t="shared" si="46"/>
        <v>160.99</v>
      </c>
      <c r="P458" s="6">
        <f t="shared" si="43"/>
        <v>161.65052168205068</v>
      </c>
      <c r="Q458" s="6">
        <f t="shared" si="44"/>
        <v>164.15610476812247</v>
      </c>
      <c r="R458" s="13">
        <f>Q458*Index!$D$22</f>
        <v>214.35240648152958</v>
      </c>
      <c r="T458" s="8">
        <v>7.8769449553336237</v>
      </c>
      <c r="U458" s="6">
        <f t="shared" si="45"/>
        <v>7.9990376021412954</v>
      </c>
      <c r="V458" s="6">
        <f>U458*Index!$H$27</f>
        <v>8.82944081783765</v>
      </c>
      <c r="X458" s="8">
        <v>223.18184729936701</v>
      </c>
      <c r="Y458" s="41">
        <f t="shared" si="47"/>
        <v>223.18</v>
      </c>
      <c r="Z458" s="27"/>
      <c r="AA458" s="38"/>
    </row>
    <row r="459" spans="1:27">
      <c r="A459" s="2" t="s">
        <v>688</v>
      </c>
      <c r="B459" s="2" t="s">
        <v>51</v>
      </c>
      <c r="C459" s="2">
        <v>45</v>
      </c>
      <c r="D459" s="2" t="s">
        <v>61</v>
      </c>
      <c r="E459" s="2" t="s">
        <v>53</v>
      </c>
      <c r="F459" s="2" t="s">
        <v>40</v>
      </c>
      <c r="G459" s="29">
        <v>46.784382822205302</v>
      </c>
      <c r="H459" s="29">
        <v>27.130161658639299</v>
      </c>
      <c r="I459" s="29">
        <f t="shared" si="42"/>
        <v>28.468015222770049</v>
      </c>
      <c r="J459" s="8">
        <v>2.8450385955452502</v>
      </c>
      <c r="K459" s="32">
        <v>0</v>
      </c>
      <c r="L459" s="43">
        <v>1.01885808752023</v>
      </c>
      <c r="M459" s="43">
        <v>0.9992559480573</v>
      </c>
      <c r="N459" s="8">
        <v>214.09597684528771</v>
      </c>
      <c r="O459" s="9">
        <f t="shared" si="46"/>
        <v>214.1</v>
      </c>
      <c r="P459" s="6">
        <f t="shared" si="43"/>
        <v>214.97377035035339</v>
      </c>
      <c r="Q459" s="6">
        <f t="shared" si="44"/>
        <v>218.30586379078389</v>
      </c>
      <c r="R459" s="13">
        <f>Q459*Index!$D$22</f>
        <v>285.06029257140705</v>
      </c>
      <c r="T459" s="8">
        <v>8.408592701627791</v>
      </c>
      <c r="U459" s="6">
        <f t="shared" si="45"/>
        <v>8.538925888503023</v>
      </c>
      <c r="V459" s="6">
        <f>U459*Index!$H$27</f>
        <v>9.4253764678211667</v>
      </c>
      <c r="X459" s="8">
        <v>294.48566903922801</v>
      </c>
      <c r="Y459" s="41">
        <f t="shared" si="47"/>
        <v>294.49</v>
      </c>
      <c r="Z459" s="27"/>
      <c r="AA459" s="38"/>
    </row>
    <row r="460" spans="1:27">
      <c r="A460" s="2" t="s">
        <v>689</v>
      </c>
      <c r="B460" s="2" t="s">
        <v>51</v>
      </c>
      <c r="C460" s="2">
        <v>45</v>
      </c>
      <c r="D460" s="2" t="s">
        <v>62</v>
      </c>
      <c r="E460" s="2" t="s">
        <v>53</v>
      </c>
      <c r="F460" s="2" t="s">
        <v>40</v>
      </c>
      <c r="G460" s="29">
        <v>46.784382822205302</v>
      </c>
      <c r="H460" s="29">
        <v>36.5860775063272</v>
      </c>
      <c r="I460" s="29">
        <f t="shared" si="42"/>
        <v>38.587691946690526</v>
      </c>
      <c r="J460" s="8">
        <v>2.8942271436833198</v>
      </c>
      <c r="K460" s="32">
        <v>0</v>
      </c>
      <c r="L460" s="43">
        <v>1.02998085356908</v>
      </c>
      <c r="M460" s="43">
        <v>0.99420166238587404</v>
      </c>
      <c r="N460" s="8">
        <v>247.0861761086999</v>
      </c>
      <c r="O460" s="9">
        <f t="shared" si="46"/>
        <v>247.09</v>
      </c>
      <c r="P460" s="6">
        <f t="shared" si="43"/>
        <v>248.09922943074557</v>
      </c>
      <c r="Q460" s="6">
        <f t="shared" si="44"/>
        <v>251.94476748692213</v>
      </c>
      <c r="R460" s="13">
        <f>Q460*Index!$D$22</f>
        <v>328.98543302751682</v>
      </c>
      <c r="T460" s="8">
        <v>10.094470584736309</v>
      </c>
      <c r="U460" s="6">
        <f t="shared" si="45"/>
        <v>10.250934878799722</v>
      </c>
      <c r="V460" s="6">
        <f>U460*Index!$H$27</f>
        <v>11.315114060176553</v>
      </c>
      <c r="X460" s="8">
        <v>340.30054708769302</v>
      </c>
      <c r="Y460" s="41">
        <f t="shared" si="47"/>
        <v>340.3</v>
      </c>
      <c r="Z460" s="27"/>
      <c r="AA460" s="38"/>
    </row>
    <row r="461" spans="1:27">
      <c r="A461" s="2" t="s">
        <v>690</v>
      </c>
      <c r="B461" s="2" t="s">
        <v>51</v>
      </c>
      <c r="C461" s="2">
        <v>45</v>
      </c>
      <c r="D461" s="2" t="s">
        <v>63</v>
      </c>
      <c r="E461" s="2" t="s">
        <v>53</v>
      </c>
      <c r="F461" s="2" t="s">
        <v>40</v>
      </c>
      <c r="G461" s="29">
        <v>46.784382822205302</v>
      </c>
      <c r="H461" s="29">
        <v>47.601317299373299</v>
      </c>
      <c r="I461" s="29">
        <f t="shared" si="42"/>
        <v>52.31742087346656</v>
      </c>
      <c r="J461" s="8">
        <v>2.8315872172582899</v>
      </c>
      <c r="K461" s="32">
        <v>0</v>
      </c>
      <c r="L461" s="43">
        <v>1.05103692563536</v>
      </c>
      <c r="M461" s="43">
        <v>0.99898135610156302</v>
      </c>
      <c r="N461" s="8">
        <v>280.61540055190369</v>
      </c>
      <c r="O461" s="9">
        <f t="shared" si="46"/>
        <v>280.62</v>
      </c>
      <c r="P461" s="6">
        <f t="shared" si="43"/>
        <v>281.76592369416647</v>
      </c>
      <c r="Q461" s="6">
        <f t="shared" si="44"/>
        <v>286.13329551142607</v>
      </c>
      <c r="R461" s="13">
        <f>Q461*Index!$D$22</f>
        <v>373.62826410873248</v>
      </c>
      <c r="T461" s="8">
        <v>8.6020073369001739</v>
      </c>
      <c r="U461" s="6">
        <f t="shared" si="45"/>
        <v>8.7353384506221268</v>
      </c>
      <c r="V461" s="6">
        <f>U461*Index!$H$27</f>
        <v>9.6421791857689172</v>
      </c>
      <c r="X461" s="8">
        <v>383.270443294502</v>
      </c>
      <c r="Y461" s="41">
        <f t="shared" si="47"/>
        <v>383.27</v>
      </c>
      <c r="Z461" s="27"/>
      <c r="AA461" s="38"/>
    </row>
    <row r="462" spans="1:27">
      <c r="A462" s="2" t="s">
        <v>691</v>
      </c>
      <c r="B462" s="2" t="s">
        <v>51</v>
      </c>
      <c r="C462" s="2">
        <v>45</v>
      </c>
      <c r="D462" s="2" t="s">
        <v>1457</v>
      </c>
      <c r="E462" s="2" t="s">
        <v>53</v>
      </c>
      <c r="F462" s="2" t="s">
        <v>40</v>
      </c>
      <c r="G462" s="29">
        <v>46.784382822205302</v>
      </c>
      <c r="H462" s="29">
        <v>58.996091691606402</v>
      </c>
      <c r="I462" s="29">
        <f t="shared" si="42"/>
        <v>60.219478791954728</v>
      </c>
      <c r="J462" s="8">
        <v>2.88957092479427</v>
      </c>
      <c r="K462" s="32">
        <v>0</v>
      </c>
      <c r="L462" s="43">
        <v>1.020786838949</v>
      </c>
      <c r="M462" s="43">
        <v>0.99096628297313005</v>
      </c>
      <c r="N462" s="8">
        <v>309.19524736098663</v>
      </c>
      <c r="O462" s="9">
        <f t="shared" si="46"/>
        <v>309.2</v>
      </c>
      <c r="P462" s="6">
        <f t="shared" si="43"/>
        <v>310.46294787516666</v>
      </c>
      <c r="Q462" s="6">
        <f t="shared" si="44"/>
        <v>315.27512356723179</v>
      </c>
      <c r="R462" s="13">
        <f>Q462*Index!$D$22</f>
        <v>411.68119538324419</v>
      </c>
      <c r="T462" s="8">
        <v>8.7925729478273631</v>
      </c>
      <c r="U462" s="6">
        <f t="shared" si="45"/>
        <v>8.9288578285186873</v>
      </c>
      <c r="V462" s="6">
        <f>U462*Index!$H$27</f>
        <v>9.8557883696768709</v>
      </c>
      <c r="X462" s="8">
        <v>421.536983752921</v>
      </c>
      <c r="Y462" s="41">
        <f t="shared" si="47"/>
        <v>421.54</v>
      </c>
      <c r="Z462" s="27"/>
      <c r="AA462" s="38"/>
    </row>
    <row r="463" spans="1:27">
      <c r="A463" s="2" t="s">
        <v>692</v>
      </c>
      <c r="B463" s="2" t="s">
        <v>51</v>
      </c>
      <c r="C463" s="2">
        <v>45</v>
      </c>
      <c r="D463" s="2" t="s">
        <v>1458</v>
      </c>
      <c r="E463" s="2" t="s">
        <v>53</v>
      </c>
      <c r="F463" s="2" t="s">
        <v>215</v>
      </c>
      <c r="G463" s="29">
        <v>46.784382822205302</v>
      </c>
      <c r="H463" s="29">
        <v>71.882698115246001</v>
      </c>
      <c r="I463" s="29">
        <f t="shared" si="42"/>
        <v>72.046797033000033</v>
      </c>
      <c r="J463" s="8">
        <v>3.2077679550421099</v>
      </c>
      <c r="K463" s="32">
        <v>0</v>
      </c>
      <c r="L463" s="43">
        <v>1.0045346564064199</v>
      </c>
      <c r="M463" s="43">
        <v>0.99686242264970404</v>
      </c>
      <c r="N463" s="8">
        <v>381.18285079937198</v>
      </c>
      <c r="O463" s="9">
        <f t="shared" si="46"/>
        <v>381.18</v>
      </c>
      <c r="P463" s="6">
        <f t="shared" si="43"/>
        <v>382.7457004876494</v>
      </c>
      <c r="Q463" s="6">
        <f t="shared" si="44"/>
        <v>388.67825884520801</v>
      </c>
      <c r="R463" s="13">
        <f>Q463*Index!$D$22</f>
        <v>507.52983112145574</v>
      </c>
      <c r="T463" s="8">
        <v>10.877261311506164</v>
      </c>
      <c r="U463" s="6">
        <f t="shared" si="45"/>
        <v>11.04585886183451</v>
      </c>
      <c r="V463" s="6">
        <f>U463*Index!$H$27</f>
        <v>12.19256139971732</v>
      </c>
      <c r="X463" s="8">
        <v>519.72239252117299</v>
      </c>
      <c r="Y463" s="41">
        <f t="shared" si="47"/>
        <v>519.72</v>
      </c>
      <c r="Z463" s="27"/>
      <c r="AA463" s="38"/>
    </row>
    <row r="464" spans="1:27">
      <c r="A464" s="2" t="s">
        <v>693</v>
      </c>
      <c r="B464" s="2" t="s">
        <v>51</v>
      </c>
      <c r="C464" s="2">
        <v>45</v>
      </c>
      <c r="D464" s="2" t="s">
        <v>1452</v>
      </c>
      <c r="E464" s="2" t="s">
        <v>53</v>
      </c>
      <c r="F464" s="2" t="s">
        <v>215</v>
      </c>
      <c r="G464" s="29">
        <v>46.784382822205302</v>
      </c>
      <c r="H464" s="29">
        <v>59.298813985615602</v>
      </c>
      <c r="I464" s="29">
        <f t="shared" si="42"/>
        <v>53.772983074905937</v>
      </c>
      <c r="J464" s="8">
        <v>3.3752730819649299</v>
      </c>
      <c r="K464" s="32">
        <v>0</v>
      </c>
      <c r="L464" s="43">
        <v>0.96891802186724296</v>
      </c>
      <c r="M464" s="43">
        <v>0.97831847707192698</v>
      </c>
      <c r="N464" s="8">
        <v>339.40857030581719</v>
      </c>
      <c r="O464" s="9">
        <f t="shared" si="46"/>
        <v>339.41</v>
      </c>
      <c r="P464" s="6">
        <f t="shared" si="43"/>
        <v>340.80014544407106</v>
      </c>
      <c r="Q464" s="6">
        <f t="shared" si="44"/>
        <v>346.08254769845416</v>
      </c>
      <c r="R464" s="13">
        <f>Q464*Index!$D$22</f>
        <v>451.90903527596458</v>
      </c>
      <c r="T464" s="8">
        <v>10.194399344150659</v>
      </c>
      <c r="U464" s="6">
        <f t="shared" si="45"/>
        <v>10.352412533984994</v>
      </c>
      <c r="V464" s="6">
        <f>U464*Index!$H$27</f>
        <v>11.427126404080456</v>
      </c>
      <c r="X464" s="8">
        <v>455.36651513419997</v>
      </c>
      <c r="Y464" s="41">
        <f t="shared" si="47"/>
        <v>455.37</v>
      </c>
      <c r="Z464" s="27"/>
      <c r="AA464" s="38"/>
    </row>
    <row r="465" spans="1:27">
      <c r="A465" s="2" t="s">
        <v>694</v>
      </c>
      <c r="B465" s="2" t="s">
        <v>51</v>
      </c>
      <c r="C465" s="2">
        <v>45</v>
      </c>
      <c r="D465" s="2" t="s">
        <v>221</v>
      </c>
      <c r="E465" s="2" t="s">
        <v>53</v>
      </c>
      <c r="F465" s="2" t="s">
        <v>40</v>
      </c>
      <c r="G465" s="29">
        <v>46.784382822205302</v>
      </c>
      <c r="H465" s="29">
        <v>42.922096725070901</v>
      </c>
      <c r="I465" s="29">
        <f t="shared" si="42"/>
        <v>44.993880754529727</v>
      </c>
      <c r="J465" s="8">
        <v>3.17753766802032</v>
      </c>
      <c r="K465" s="32">
        <v>1</v>
      </c>
      <c r="L465" s="43">
        <v>1.02840761105634</v>
      </c>
      <c r="M465" s="43">
        <v>0.99483427838168603</v>
      </c>
      <c r="N465" s="8">
        <v>291.62888962057269</v>
      </c>
      <c r="O465" s="9">
        <f t="shared" si="46"/>
        <v>291.63</v>
      </c>
      <c r="P465" s="6">
        <f t="shared" si="43"/>
        <v>292.82456806801702</v>
      </c>
      <c r="Q465" s="6">
        <f t="shared" si="44"/>
        <v>297.36334887307129</v>
      </c>
      <c r="R465" s="13">
        <f>Q465*Index!$D$22</f>
        <v>388.29228751733433</v>
      </c>
      <c r="T465" s="8">
        <v>8.1916029362282909</v>
      </c>
      <c r="U465" s="6">
        <f t="shared" si="45"/>
        <v>8.3185727817398298</v>
      </c>
      <c r="V465" s="6">
        <f>U465*Index!$H$27</f>
        <v>9.1821478680866875</v>
      </c>
      <c r="X465" s="8">
        <v>397.47443538542097</v>
      </c>
      <c r="Y465" s="41">
        <f t="shared" si="47"/>
        <v>397.47</v>
      </c>
      <c r="Z465" s="27"/>
      <c r="AA465" s="38"/>
    </row>
    <row r="466" spans="1:27">
      <c r="A466" s="2" t="s">
        <v>695</v>
      </c>
      <c r="B466" s="2" t="s">
        <v>51</v>
      </c>
      <c r="C466" s="2">
        <v>45</v>
      </c>
      <c r="D466" s="2" t="s">
        <v>60</v>
      </c>
      <c r="E466" s="2" t="s">
        <v>54</v>
      </c>
      <c r="F466" s="2" t="s">
        <v>40</v>
      </c>
      <c r="G466" s="29">
        <v>46.784382822205302</v>
      </c>
      <c r="H466" s="29">
        <v>19.650091330836499</v>
      </c>
      <c r="I466" s="29">
        <f t="shared" si="42"/>
        <v>19.668751393870053</v>
      </c>
      <c r="J466" s="8">
        <v>1.93920068430038</v>
      </c>
      <c r="K466" s="32">
        <v>0</v>
      </c>
      <c r="L466" s="43">
        <v>1.00157073775528</v>
      </c>
      <c r="M466" s="43">
        <v>0.99871216431312804</v>
      </c>
      <c r="N466" s="8">
        <v>128.86596334571823</v>
      </c>
      <c r="O466" s="9">
        <f t="shared" si="46"/>
        <v>128.87</v>
      </c>
      <c r="P466" s="6">
        <f t="shared" si="43"/>
        <v>129.39431379543566</v>
      </c>
      <c r="Q466" s="6">
        <f t="shared" si="44"/>
        <v>131.39992565926494</v>
      </c>
      <c r="R466" s="13">
        <f>Q466*Index!$D$22</f>
        <v>171.5799136215071</v>
      </c>
      <c r="T466" s="8">
        <v>6.832160618998361</v>
      </c>
      <c r="U466" s="6">
        <f t="shared" si="45"/>
        <v>6.938059108592836</v>
      </c>
      <c r="V466" s="6">
        <f>U466*Index!$H$27</f>
        <v>7.6583190799829675</v>
      </c>
      <c r="X466" s="8">
        <v>179.23823270149001</v>
      </c>
      <c r="Y466" s="41">
        <f t="shared" si="47"/>
        <v>179.24</v>
      </c>
      <c r="Z466" s="27"/>
      <c r="AA466" s="38"/>
    </row>
    <row r="467" spans="1:27">
      <c r="A467" s="2" t="s">
        <v>696</v>
      </c>
      <c r="B467" s="2" t="s">
        <v>51</v>
      </c>
      <c r="C467" s="2">
        <v>45</v>
      </c>
      <c r="D467" s="2" t="s">
        <v>61</v>
      </c>
      <c r="E467" s="2" t="s">
        <v>54</v>
      </c>
      <c r="F467" s="2" t="s">
        <v>40</v>
      </c>
      <c r="G467" s="29">
        <v>46.784382822205302</v>
      </c>
      <c r="H467" s="29">
        <v>29.687070650751</v>
      </c>
      <c r="I467" s="29">
        <f t="shared" si="42"/>
        <v>31.028214906793622</v>
      </c>
      <c r="J467" s="8">
        <v>2.2141459313618301</v>
      </c>
      <c r="K467" s="32">
        <v>0</v>
      </c>
      <c r="L467" s="43">
        <v>1.01885808752023</v>
      </c>
      <c r="M467" s="43">
        <v>0.99870419079992301</v>
      </c>
      <c r="N467" s="8">
        <v>172.28844667035727</v>
      </c>
      <c r="O467" s="9">
        <f t="shared" si="46"/>
        <v>172.29</v>
      </c>
      <c r="P467" s="6">
        <f t="shared" si="43"/>
        <v>172.99482930170575</v>
      </c>
      <c r="Q467" s="6">
        <f t="shared" si="44"/>
        <v>175.6762491558822</v>
      </c>
      <c r="R467" s="13">
        <f>Q467*Index!$D$22</f>
        <v>229.39522609532997</v>
      </c>
      <c r="T467" s="8">
        <v>7.1939811085096803</v>
      </c>
      <c r="U467" s="6">
        <f t="shared" si="45"/>
        <v>7.3054878156915812</v>
      </c>
      <c r="V467" s="6">
        <f>U467*Index!$H$27</f>
        <v>8.0638916232642401</v>
      </c>
      <c r="X467" s="8">
        <v>237.459117718594</v>
      </c>
      <c r="Y467" s="41">
        <f t="shared" si="47"/>
        <v>237.46</v>
      </c>
      <c r="Z467" s="27"/>
      <c r="AA467" s="38"/>
    </row>
    <row r="468" spans="1:27">
      <c r="A468" s="2" t="s">
        <v>697</v>
      </c>
      <c r="B468" s="2" t="s">
        <v>51</v>
      </c>
      <c r="C468" s="2">
        <v>45</v>
      </c>
      <c r="D468" s="2" t="s">
        <v>62</v>
      </c>
      <c r="E468" s="2" t="s">
        <v>54</v>
      </c>
      <c r="F468" s="2" t="s">
        <v>40</v>
      </c>
      <c r="G468" s="29">
        <v>46.784382822205302</v>
      </c>
      <c r="H468" s="29">
        <v>39.976240739830203</v>
      </c>
      <c r="I468" s="29">
        <f t="shared" si="42"/>
        <v>39.076630718951748</v>
      </c>
      <c r="J468" s="8">
        <v>2.2532311271736298</v>
      </c>
      <c r="K468" s="32">
        <v>0</v>
      </c>
      <c r="L468" s="43">
        <v>1.02998085356908</v>
      </c>
      <c r="M468" s="43">
        <v>0.96082477846941805</v>
      </c>
      <c r="N468" s="8">
        <v>193.46470832161199</v>
      </c>
      <c r="O468" s="9">
        <f t="shared" si="46"/>
        <v>193.46</v>
      </c>
      <c r="P468" s="6">
        <f t="shared" si="43"/>
        <v>194.25791362573059</v>
      </c>
      <c r="Q468" s="6">
        <f t="shared" si="44"/>
        <v>197.26891128692944</v>
      </c>
      <c r="R468" s="13">
        <f>Q468*Index!$D$22</f>
        <v>257.59057768868337</v>
      </c>
      <c r="T468" s="8">
        <v>7.3876920176896634</v>
      </c>
      <c r="U468" s="6">
        <f t="shared" si="45"/>
        <v>7.5022012439638539</v>
      </c>
      <c r="V468" s="6">
        <f>U468*Index!$H$27</f>
        <v>8.2810264411502104</v>
      </c>
      <c r="X468" s="8">
        <v>265.871604129834</v>
      </c>
      <c r="Y468" s="41">
        <f t="shared" si="47"/>
        <v>265.87</v>
      </c>
      <c r="Z468" s="27"/>
      <c r="AA468" s="38"/>
    </row>
    <row r="469" spans="1:27">
      <c r="A469" s="2" t="s">
        <v>698</v>
      </c>
      <c r="B469" s="2" t="s">
        <v>51</v>
      </c>
      <c r="C469" s="2">
        <v>45</v>
      </c>
      <c r="D469" s="2" t="s">
        <v>63</v>
      </c>
      <c r="E469" s="2" t="s">
        <v>54</v>
      </c>
      <c r="F469" s="2" t="s">
        <v>40</v>
      </c>
      <c r="G469" s="29">
        <v>46.784382822205302</v>
      </c>
      <c r="H469" s="29">
        <v>51.957117324158702</v>
      </c>
      <c r="I469" s="29">
        <f t="shared" si="42"/>
        <v>56.259517804539982</v>
      </c>
      <c r="J469" s="8">
        <v>2.2739089001080099</v>
      </c>
      <c r="K469" s="32">
        <v>0</v>
      </c>
      <c r="L469" s="43">
        <v>1.05103692563536</v>
      </c>
      <c r="M469" s="43">
        <v>0.99289790631916497</v>
      </c>
      <c r="N469" s="8">
        <v>234.31244273700005</v>
      </c>
      <c r="O469" s="9">
        <f t="shared" si="46"/>
        <v>234.31</v>
      </c>
      <c r="P469" s="6">
        <f t="shared" si="43"/>
        <v>235.27312375222175</v>
      </c>
      <c r="Q469" s="6">
        <f t="shared" si="44"/>
        <v>238.91985717038119</v>
      </c>
      <c r="R469" s="13">
        <f>Q469*Index!$D$22</f>
        <v>311.97771421924978</v>
      </c>
      <c r="T469" s="8">
        <v>7.3574552222190537</v>
      </c>
      <c r="U469" s="6">
        <f t="shared" si="45"/>
        <v>7.4714957781634492</v>
      </c>
      <c r="V469" s="6">
        <f>U469*Index!$H$27</f>
        <v>8.2471333521870793</v>
      </c>
      <c r="X469" s="8">
        <v>320.22484757143701</v>
      </c>
      <c r="Y469" s="41">
        <f t="shared" si="47"/>
        <v>320.22000000000003</v>
      </c>
      <c r="Z469" s="27"/>
      <c r="AA469" s="38"/>
    </row>
    <row r="470" spans="1:27">
      <c r="A470" s="2" t="s">
        <v>699</v>
      </c>
      <c r="B470" s="2" t="s">
        <v>51</v>
      </c>
      <c r="C470" s="2">
        <v>45</v>
      </c>
      <c r="D470" s="2" t="s">
        <v>1457</v>
      </c>
      <c r="E470" s="2" t="s">
        <v>54</v>
      </c>
      <c r="F470" s="2" t="s">
        <v>40</v>
      </c>
      <c r="G470" s="29">
        <v>46.784382822205302</v>
      </c>
      <c r="H470" s="29">
        <v>64.307839966198898</v>
      </c>
      <c r="I470" s="29">
        <f t="shared" si="42"/>
        <v>60.188653369381782</v>
      </c>
      <c r="J470" s="8">
        <v>2.3644604335863799</v>
      </c>
      <c r="K470" s="32">
        <v>0</v>
      </c>
      <c r="L470" s="43">
        <v>1.020786838949</v>
      </c>
      <c r="M470" s="43">
        <v>0.94331253171520602</v>
      </c>
      <c r="N470" s="8">
        <v>252.93351153561122</v>
      </c>
      <c r="O470" s="9">
        <f t="shared" si="46"/>
        <v>252.93</v>
      </c>
      <c r="P470" s="6">
        <f t="shared" si="43"/>
        <v>253.97053893290723</v>
      </c>
      <c r="Q470" s="6">
        <f t="shared" si="44"/>
        <v>257.90708228636731</v>
      </c>
      <c r="R470" s="13">
        <f>Q470*Index!$D$22</f>
        <v>336.77092798225391</v>
      </c>
      <c r="T470" s="8">
        <v>8.2005669997087072</v>
      </c>
      <c r="U470" s="6">
        <f t="shared" si="45"/>
        <v>8.3276757882041927</v>
      </c>
      <c r="V470" s="6">
        <f>U470*Index!$H$27</f>
        <v>9.1921958839654927</v>
      </c>
      <c r="X470" s="8">
        <v>345.96312386621997</v>
      </c>
      <c r="Y470" s="41">
        <f t="shared" si="47"/>
        <v>345.96</v>
      </c>
      <c r="Z470" s="27"/>
      <c r="AA470" s="38"/>
    </row>
    <row r="471" spans="1:27">
      <c r="A471" s="2" t="s">
        <v>700</v>
      </c>
      <c r="B471" s="2" t="s">
        <v>51</v>
      </c>
      <c r="C471" s="2">
        <v>45</v>
      </c>
      <c r="D471" s="2" t="s">
        <v>1458</v>
      </c>
      <c r="E471" s="2" t="s">
        <v>54</v>
      </c>
      <c r="F471" s="2" t="s">
        <v>215</v>
      </c>
      <c r="G471" s="29">
        <v>46.784382822205302</v>
      </c>
      <c r="H471" s="29">
        <v>78.658808098557998</v>
      </c>
      <c r="I471" s="29">
        <f t="shared" si="42"/>
        <v>73.47371867762476</v>
      </c>
      <c r="J471" s="8">
        <v>2.30496843471875</v>
      </c>
      <c r="K471" s="32">
        <v>0</v>
      </c>
      <c r="L471" s="43">
        <v>1.0045346564064199</v>
      </c>
      <c r="M471" s="43">
        <v>0.95433824002796797</v>
      </c>
      <c r="N471" s="8">
        <v>277.19112797631107</v>
      </c>
      <c r="O471" s="9">
        <f t="shared" si="46"/>
        <v>277.19</v>
      </c>
      <c r="P471" s="6">
        <f t="shared" si="43"/>
        <v>278.32761160101393</v>
      </c>
      <c r="Q471" s="6">
        <f t="shared" si="44"/>
        <v>282.64168958082968</v>
      </c>
      <c r="R471" s="13">
        <f>Q471*Index!$D$22</f>
        <v>369.06898113375138</v>
      </c>
      <c r="T471" s="8">
        <v>9.7092054451662744</v>
      </c>
      <c r="U471" s="6">
        <f t="shared" si="45"/>
        <v>9.8596981295663522</v>
      </c>
      <c r="V471" s="6">
        <f>U471*Index!$H$27</f>
        <v>10.883261893086539</v>
      </c>
      <c r="X471" s="8">
        <v>379.952243026838</v>
      </c>
      <c r="Y471" s="41">
        <f t="shared" si="47"/>
        <v>379.95</v>
      </c>
      <c r="Z471" s="27"/>
      <c r="AA471" s="38"/>
    </row>
    <row r="472" spans="1:27">
      <c r="A472" s="2" t="s">
        <v>701</v>
      </c>
      <c r="B472" s="2" t="s">
        <v>51</v>
      </c>
      <c r="C472" s="2">
        <v>45</v>
      </c>
      <c r="D472" s="2" t="s">
        <v>1452</v>
      </c>
      <c r="E472" s="2" t="s">
        <v>54</v>
      </c>
      <c r="F472" s="2" t="s">
        <v>215</v>
      </c>
      <c r="G472" s="29">
        <v>46.784382822205302</v>
      </c>
      <c r="H472" s="29">
        <v>64.858232327655301</v>
      </c>
      <c r="I472" s="29">
        <f t="shared" si="42"/>
        <v>57.420296051445746</v>
      </c>
      <c r="J472" s="8">
        <v>2.48077722076644</v>
      </c>
      <c r="K472" s="32">
        <v>0</v>
      </c>
      <c r="L472" s="43">
        <v>0.96891802186724296</v>
      </c>
      <c r="M472" s="43">
        <v>0.96331912991579405</v>
      </c>
      <c r="N472" s="8">
        <v>258.50859364703547</v>
      </c>
      <c r="O472" s="9">
        <f t="shared" si="46"/>
        <v>258.51</v>
      </c>
      <c r="P472" s="6">
        <f t="shared" si="43"/>
        <v>259.56847888098832</v>
      </c>
      <c r="Q472" s="6">
        <f t="shared" si="44"/>
        <v>263.59179030364368</v>
      </c>
      <c r="R472" s="13">
        <f>Q472*Index!$D$22</f>
        <v>344.19392845713276</v>
      </c>
      <c r="T472" s="8">
        <v>8.9114466888627035</v>
      </c>
      <c r="U472" s="6">
        <f t="shared" si="45"/>
        <v>9.0495741125400766</v>
      </c>
      <c r="V472" s="6">
        <f>U472*Index!$H$27</f>
        <v>9.9890365600880298</v>
      </c>
      <c r="X472" s="8">
        <v>348.09081578045198</v>
      </c>
      <c r="Y472" s="41">
        <f t="shared" si="47"/>
        <v>348.09</v>
      </c>
      <c r="Z472" s="27"/>
      <c r="AA472" s="38"/>
    </row>
    <row r="473" spans="1:27">
      <c r="A473" s="2" t="s">
        <v>702</v>
      </c>
      <c r="B473" s="2" t="s">
        <v>51</v>
      </c>
      <c r="C473" s="2">
        <v>45</v>
      </c>
      <c r="D473" s="2" t="s">
        <v>221</v>
      </c>
      <c r="E473" s="2" t="s">
        <v>54</v>
      </c>
      <c r="F473" s="2" t="s">
        <v>40</v>
      </c>
      <c r="G473" s="29">
        <v>46.784382822205302</v>
      </c>
      <c r="H473" s="29">
        <v>47.082482601349298</v>
      </c>
      <c r="I473" s="29">
        <f t="shared" si="42"/>
        <v>45.982611173888586</v>
      </c>
      <c r="J473" s="8">
        <v>2.5715442965362398</v>
      </c>
      <c r="K473" s="32">
        <v>1</v>
      </c>
      <c r="L473" s="43">
        <v>1.02840761105634</v>
      </c>
      <c r="M473" s="43">
        <v>0.96098340183569098</v>
      </c>
      <c r="N473" s="8">
        <v>238.55443431746713</v>
      </c>
      <c r="O473" s="9">
        <f t="shared" si="46"/>
        <v>238.55</v>
      </c>
      <c r="P473" s="6">
        <f t="shared" si="43"/>
        <v>239.53250749816874</v>
      </c>
      <c r="Q473" s="6">
        <f t="shared" si="44"/>
        <v>243.24526136439036</v>
      </c>
      <c r="R473" s="13">
        <f>Q473*Index!$D$22</f>
        <v>317.62575758200393</v>
      </c>
      <c r="T473" s="8">
        <v>8.6095535439510549</v>
      </c>
      <c r="U473" s="6">
        <f t="shared" si="45"/>
        <v>8.7430016238822965</v>
      </c>
      <c r="V473" s="6">
        <f>U473*Index!$H$27</f>
        <v>9.650637895196585</v>
      </c>
      <c r="X473" s="8">
        <v>327.27639547720099</v>
      </c>
      <c r="Y473" s="41">
        <f t="shared" si="47"/>
        <v>327.27999999999997</v>
      </c>
      <c r="Z473" s="27"/>
      <c r="AA473" s="38"/>
    </row>
    <row r="474" spans="1:27">
      <c r="A474" s="2" t="s">
        <v>703</v>
      </c>
      <c r="B474" s="2" t="s">
        <v>51</v>
      </c>
      <c r="C474" s="2">
        <v>45</v>
      </c>
      <c r="D474" s="2" t="s">
        <v>60</v>
      </c>
      <c r="E474" s="2" t="s">
        <v>55</v>
      </c>
      <c r="F474" s="2" t="s">
        <v>40</v>
      </c>
      <c r="G474" s="29">
        <v>46.784382822205302</v>
      </c>
      <c r="H474" s="29">
        <v>16.499146082544801</v>
      </c>
      <c r="I474" s="29">
        <f t="shared" si="42"/>
        <v>16.598547910682846</v>
      </c>
      <c r="J474" s="8">
        <v>1.3558380158188299</v>
      </c>
      <c r="K474" s="32">
        <v>1</v>
      </c>
      <c r="L474" s="43">
        <v>1.00157073775528</v>
      </c>
      <c r="M474" s="43">
        <v>1</v>
      </c>
      <c r="N474" s="8">
        <v>85.936987041661595</v>
      </c>
      <c r="O474" s="9">
        <f t="shared" si="46"/>
        <v>85.94</v>
      </c>
      <c r="P474" s="6">
        <f t="shared" si="43"/>
        <v>86.289328688532407</v>
      </c>
      <c r="Q474" s="6">
        <f t="shared" si="44"/>
        <v>87.626813283204669</v>
      </c>
      <c r="R474" s="13">
        <f>Q474*Index!$D$22</f>
        <v>114.42168615108406</v>
      </c>
      <c r="T474" s="8">
        <v>6.3896200840753199</v>
      </c>
      <c r="U474" s="6">
        <f t="shared" si="45"/>
        <v>6.4886591953784878</v>
      </c>
      <c r="V474" s="6">
        <f>U474*Index!$H$27</f>
        <v>7.1622656627312136</v>
      </c>
      <c r="X474" s="8">
        <v>121.58395181381501</v>
      </c>
      <c r="Y474" s="41">
        <f t="shared" si="47"/>
        <v>121.58</v>
      </c>
      <c r="Z474" s="27"/>
      <c r="AA474" s="38"/>
    </row>
    <row r="475" spans="1:27">
      <c r="A475" s="2" t="s">
        <v>704</v>
      </c>
      <c r="B475" s="2" t="s">
        <v>51</v>
      </c>
      <c r="C475" s="2">
        <v>45</v>
      </c>
      <c r="D475" s="2" t="s">
        <v>61</v>
      </c>
      <c r="E475" s="2" t="s">
        <v>55</v>
      </c>
      <c r="F475" s="2" t="s">
        <v>40</v>
      </c>
      <c r="G475" s="29">
        <v>46.784382822205302</v>
      </c>
      <c r="H475" s="29">
        <v>24.95862250235</v>
      </c>
      <c r="I475" s="29">
        <f t="shared" si="42"/>
        <v>26.271486564579206</v>
      </c>
      <c r="J475" s="8">
        <v>1.6801439959973401</v>
      </c>
      <c r="K475" s="32">
        <v>0</v>
      </c>
      <c r="L475" s="43">
        <v>1.01885808752023</v>
      </c>
      <c r="M475" s="43">
        <v>0.999451791570245</v>
      </c>
      <c r="N475" s="8">
        <v>122.74438032257201</v>
      </c>
      <c r="O475" s="9">
        <f t="shared" si="46"/>
        <v>122.74</v>
      </c>
      <c r="P475" s="6">
        <f t="shared" si="43"/>
        <v>123.24763228189455</v>
      </c>
      <c r="Q475" s="6">
        <f t="shared" si="44"/>
        <v>125.15797058226393</v>
      </c>
      <c r="R475" s="13">
        <f>Q475*Index!$D$22</f>
        <v>163.42926888127818</v>
      </c>
      <c r="T475" s="8">
        <v>7.0788673809578997</v>
      </c>
      <c r="U475" s="6">
        <f t="shared" si="45"/>
        <v>7.1885898253627474</v>
      </c>
      <c r="V475" s="6">
        <f>U475*Index!$H$27</f>
        <v>7.9348581146511163</v>
      </c>
      <c r="X475" s="8">
        <v>171.36412699592901</v>
      </c>
      <c r="Y475" s="41">
        <f t="shared" si="47"/>
        <v>171.36</v>
      </c>
      <c r="Z475" s="27"/>
      <c r="AA475" s="38"/>
    </row>
    <row r="476" spans="1:27">
      <c r="A476" s="2" t="s">
        <v>705</v>
      </c>
      <c r="B476" s="2" t="s">
        <v>51</v>
      </c>
      <c r="C476" s="2">
        <v>45</v>
      </c>
      <c r="D476" s="2" t="s">
        <v>62</v>
      </c>
      <c r="E476" s="2" t="s">
        <v>55</v>
      </c>
      <c r="F476" s="2" t="s">
        <v>40</v>
      </c>
      <c r="G476" s="29">
        <v>46.784382822205302</v>
      </c>
      <c r="H476" s="29">
        <v>33.657279940519302</v>
      </c>
      <c r="I476" s="29">
        <f t="shared" si="42"/>
        <v>35.005586908602595</v>
      </c>
      <c r="J476" s="8">
        <v>1.72438944929476</v>
      </c>
      <c r="K476" s="32">
        <v>0</v>
      </c>
      <c r="L476" s="43">
        <v>1.02998085356908</v>
      </c>
      <c r="M476" s="43">
        <v>0.987165244910437</v>
      </c>
      <c r="N476" s="8">
        <v>141.0377608619431</v>
      </c>
      <c r="O476" s="9">
        <f t="shared" si="46"/>
        <v>141.04</v>
      </c>
      <c r="P476" s="6">
        <f t="shared" si="43"/>
        <v>141.61601568147705</v>
      </c>
      <c r="Q476" s="6">
        <f t="shared" si="44"/>
        <v>143.81106392453995</v>
      </c>
      <c r="R476" s="13">
        <f>Q476*Index!$D$22</f>
        <v>187.78617873783992</v>
      </c>
      <c r="T476" s="8">
        <v>7.941199134002634</v>
      </c>
      <c r="U476" s="6">
        <f t="shared" si="45"/>
        <v>8.0642877205796761</v>
      </c>
      <c r="V476" s="6">
        <f>U476*Index!$H$27</f>
        <v>8.9014647396847426</v>
      </c>
      <c r="X476" s="8">
        <v>196.687643477525</v>
      </c>
      <c r="Y476" s="41">
        <f t="shared" si="47"/>
        <v>196.69</v>
      </c>
      <c r="Z476" s="27"/>
      <c r="AA476" s="38"/>
    </row>
    <row r="477" spans="1:27">
      <c r="A477" s="2" t="s">
        <v>706</v>
      </c>
      <c r="B477" s="2" t="s">
        <v>51</v>
      </c>
      <c r="C477" s="2">
        <v>45</v>
      </c>
      <c r="D477" s="2" t="s">
        <v>63</v>
      </c>
      <c r="E477" s="2" t="s">
        <v>55</v>
      </c>
      <c r="F477" s="2" t="s">
        <v>40</v>
      </c>
      <c r="G477" s="29">
        <v>46.784382822205302</v>
      </c>
      <c r="H477" s="29">
        <v>43.790350949135203</v>
      </c>
      <c r="I477" s="29">
        <f t="shared" si="42"/>
        <v>48.129589366619385</v>
      </c>
      <c r="J477" s="8">
        <v>1.71269449571428</v>
      </c>
      <c r="K477" s="32">
        <v>0</v>
      </c>
      <c r="L477" s="43">
        <v>1.05103692563536</v>
      </c>
      <c r="M477" s="43">
        <v>0.99702284342805902</v>
      </c>
      <c r="N477" s="8">
        <v>162.55863773417798</v>
      </c>
      <c r="O477" s="9">
        <f t="shared" si="46"/>
        <v>162.56</v>
      </c>
      <c r="P477" s="6">
        <f t="shared" si="43"/>
        <v>163.2251281488881</v>
      </c>
      <c r="Q477" s="6">
        <f t="shared" si="44"/>
        <v>165.75511763519589</v>
      </c>
      <c r="R477" s="13">
        <f>Q477*Index!$D$22</f>
        <v>216.44037181511413</v>
      </c>
      <c r="T477" s="8">
        <v>7.1830086168827494</v>
      </c>
      <c r="U477" s="6">
        <f t="shared" si="45"/>
        <v>7.2943452504444322</v>
      </c>
      <c r="V477" s="6">
        <f>U477*Index!$H$27</f>
        <v>8.0515923161098062</v>
      </c>
      <c r="X477" s="8">
        <v>224.49196413122399</v>
      </c>
      <c r="Y477" s="41">
        <f t="shared" si="47"/>
        <v>224.49</v>
      </c>
      <c r="Z477" s="27"/>
      <c r="AA477" s="38"/>
    </row>
    <row r="478" spans="1:27">
      <c r="A478" s="2" t="s">
        <v>707</v>
      </c>
      <c r="B478" s="2" t="s">
        <v>51</v>
      </c>
      <c r="C478" s="2">
        <v>45</v>
      </c>
      <c r="D478" s="2" t="s">
        <v>1457</v>
      </c>
      <c r="E478" s="2" t="s">
        <v>55</v>
      </c>
      <c r="F478" s="2" t="s">
        <v>40</v>
      </c>
      <c r="G478" s="29">
        <v>46.784382822205302</v>
      </c>
      <c r="H478" s="29">
        <v>54.272267773248501</v>
      </c>
      <c r="I478" s="29">
        <f t="shared" si="42"/>
        <v>54.871986143004733</v>
      </c>
      <c r="J478" s="8">
        <v>1.71060167776137</v>
      </c>
      <c r="K478" s="32">
        <v>0</v>
      </c>
      <c r="L478" s="43">
        <v>1.020786838949</v>
      </c>
      <c r="M478" s="43">
        <v>0.98545008480575402</v>
      </c>
      <c r="N478" s="8">
        <v>173.89355530701658</v>
      </c>
      <c r="O478" s="9">
        <f t="shared" si="46"/>
        <v>173.89</v>
      </c>
      <c r="P478" s="6">
        <f t="shared" si="43"/>
        <v>174.60651888377535</v>
      </c>
      <c r="Q478" s="6">
        <f t="shared" si="44"/>
        <v>177.31291992647388</v>
      </c>
      <c r="R478" s="13">
        <f>Q478*Index!$D$22</f>
        <v>231.53236451482317</v>
      </c>
      <c r="T478" s="8">
        <v>7.9863643795792187</v>
      </c>
      <c r="U478" s="6">
        <f t="shared" si="45"/>
        <v>8.1101530274626974</v>
      </c>
      <c r="V478" s="6">
        <f>U478*Index!$H$27</f>
        <v>8.9520914566546939</v>
      </c>
      <c r="X478" s="8">
        <v>240.48445597147801</v>
      </c>
      <c r="Y478" s="41">
        <f t="shared" si="47"/>
        <v>240.48</v>
      </c>
      <c r="Z478" s="27"/>
      <c r="AA478" s="38"/>
    </row>
    <row r="479" spans="1:27">
      <c r="A479" s="2" t="s">
        <v>708</v>
      </c>
      <c r="B479" s="2" t="s">
        <v>51</v>
      </c>
      <c r="C479" s="2">
        <v>45</v>
      </c>
      <c r="D479" s="2" t="s">
        <v>1458</v>
      </c>
      <c r="E479" s="2" t="s">
        <v>55</v>
      </c>
      <c r="F479" s="2" t="s">
        <v>215</v>
      </c>
      <c r="G479" s="29">
        <v>46.784382822205302</v>
      </c>
      <c r="H479" s="29">
        <v>66.129108120123604</v>
      </c>
      <c r="I479" s="29">
        <f t="shared" si="42"/>
        <v>65.457346205178993</v>
      </c>
      <c r="J479" s="8">
        <v>1.55933154650274</v>
      </c>
      <c r="K479" s="32">
        <v>0</v>
      </c>
      <c r="L479" s="43">
        <v>1.0045346564064199</v>
      </c>
      <c r="M479" s="43">
        <v>0.98956332001826197</v>
      </c>
      <c r="N479" s="8">
        <v>175.02206890641179</v>
      </c>
      <c r="O479" s="9">
        <f t="shared" si="46"/>
        <v>175.02</v>
      </c>
      <c r="P479" s="6">
        <f t="shared" si="43"/>
        <v>175.73965938892809</v>
      </c>
      <c r="Q479" s="6">
        <f t="shared" si="44"/>
        <v>178.46362410945648</v>
      </c>
      <c r="R479" s="13">
        <f>Q479*Index!$D$22</f>
        <v>233.03493556522116</v>
      </c>
      <c r="T479" s="8">
        <v>10.436221001665711</v>
      </c>
      <c r="U479" s="6">
        <f t="shared" si="45"/>
        <v>10.59798242719153</v>
      </c>
      <c r="V479" s="6">
        <f>U479*Index!$H$27</f>
        <v>11.698189617751234</v>
      </c>
      <c r="X479" s="8">
        <v>244.733125182972</v>
      </c>
      <c r="Y479" s="41">
        <f t="shared" si="47"/>
        <v>244.73</v>
      </c>
      <c r="Z479" s="27"/>
      <c r="AA479" s="38"/>
    </row>
    <row r="480" spans="1:27">
      <c r="A480" s="2" t="s">
        <v>709</v>
      </c>
      <c r="B480" s="2" t="s">
        <v>51</v>
      </c>
      <c r="C480" s="2">
        <v>45</v>
      </c>
      <c r="D480" s="2" t="s">
        <v>1452</v>
      </c>
      <c r="E480" s="2" t="s">
        <v>55</v>
      </c>
      <c r="F480" s="2" t="s">
        <v>215</v>
      </c>
      <c r="G480" s="29">
        <v>46.784382822205302</v>
      </c>
      <c r="H480" s="29">
        <v>54.552249166560799</v>
      </c>
      <c r="I480" s="29">
        <f t="shared" si="42"/>
        <v>50.753202614012778</v>
      </c>
      <c r="J480" s="8">
        <v>1.61943236399325</v>
      </c>
      <c r="K480" s="32">
        <v>0</v>
      </c>
      <c r="L480" s="43">
        <v>0.96891802186724296</v>
      </c>
      <c r="M480" s="43">
        <v>0.99338706440770497</v>
      </c>
      <c r="N480" s="8">
        <v>157.95552256116832</v>
      </c>
      <c r="O480" s="9">
        <f t="shared" si="46"/>
        <v>157.96</v>
      </c>
      <c r="P480" s="6">
        <f t="shared" si="43"/>
        <v>158.60314020366911</v>
      </c>
      <c r="Q480" s="6">
        <f t="shared" si="44"/>
        <v>161.06148887682599</v>
      </c>
      <c r="R480" s="13">
        <f>Q480*Index!$D$22</f>
        <v>210.31150672716237</v>
      </c>
      <c r="T480" s="8">
        <v>8.3295334118321698</v>
      </c>
      <c r="U480" s="6">
        <f t="shared" si="45"/>
        <v>8.4586411797155687</v>
      </c>
      <c r="V480" s="6">
        <f>U480*Index!$H$27</f>
        <v>9.3367571713414996</v>
      </c>
      <c r="X480" s="8">
        <v>215.87018834029101</v>
      </c>
      <c r="Y480" s="41">
        <f t="shared" si="47"/>
        <v>215.87</v>
      </c>
      <c r="Z480" s="27"/>
      <c r="AA480" s="38"/>
    </row>
    <row r="481" spans="1:27">
      <c r="A481" s="2" t="s">
        <v>710</v>
      </c>
      <c r="B481" s="2" t="s">
        <v>51</v>
      </c>
      <c r="C481" s="2">
        <v>45</v>
      </c>
      <c r="D481" s="2" t="s">
        <v>221</v>
      </c>
      <c r="E481" s="2" t="s">
        <v>55</v>
      </c>
      <c r="F481" s="2" t="s">
        <v>40</v>
      </c>
      <c r="G481" s="29">
        <v>46.784382822205302</v>
      </c>
      <c r="H481" s="29">
        <v>39.487324636066298</v>
      </c>
      <c r="I481" s="29">
        <f t="shared" si="42"/>
        <v>40.58018248587554</v>
      </c>
      <c r="J481" s="8">
        <v>1.98571818047772</v>
      </c>
      <c r="K481" s="32">
        <v>1</v>
      </c>
      <c r="L481" s="43">
        <v>1.02840761105634</v>
      </c>
      <c r="M481" s="43">
        <v>0.98469480054971004</v>
      </c>
      <c r="N481" s="8">
        <v>173.48140566178938</v>
      </c>
      <c r="O481" s="9">
        <f t="shared" si="46"/>
        <v>173.48</v>
      </c>
      <c r="P481" s="6">
        <f t="shared" si="43"/>
        <v>174.19267942500272</v>
      </c>
      <c r="Q481" s="6">
        <f t="shared" si="44"/>
        <v>176.89266595609027</v>
      </c>
      <c r="R481" s="13">
        <f>Q481*Index!$D$22</f>
        <v>230.98360362644567</v>
      </c>
      <c r="T481" s="8">
        <v>7.858601294625025</v>
      </c>
      <c r="U481" s="6">
        <f t="shared" si="45"/>
        <v>7.9804096146917134</v>
      </c>
      <c r="V481" s="6">
        <f>U481*Index!$H$27</f>
        <v>8.8088790051644015</v>
      </c>
      <c r="X481" s="8">
        <v>239.79248263161</v>
      </c>
      <c r="Y481" s="41">
        <f t="shared" si="47"/>
        <v>239.79</v>
      </c>
      <c r="Z481" s="27"/>
      <c r="AA481" s="38"/>
    </row>
    <row r="482" spans="1:27">
      <c r="A482" s="2" t="s">
        <v>711</v>
      </c>
      <c r="B482" s="2" t="s">
        <v>51</v>
      </c>
      <c r="C482" s="2">
        <v>45</v>
      </c>
      <c r="D482" s="2" t="s">
        <v>60</v>
      </c>
      <c r="E482" s="2" t="s">
        <v>56</v>
      </c>
      <c r="F482" s="2" t="s">
        <v>40</v>
      </c>
      <c r="G482" s="29">
        <v>46.784382822205302</v>
      </c>
      <c r="H482" s="29">
        <v>17.7194172542813</v>
      </c>
      <c r="I482" s="29">
        <f t="shared" si="42"/>
        <v>17.820735808420466</v>
      </c>
      <c r="J482" s="8">
        <v>1.3839569813957</v>
      </c>
      <c r="K482" s="32">
        <v>1</v>
      </c>
      <c r="L482" s="43">
        <v>1.00157073775528</v>
      </c>
      <c r="M482" s="43">
        <v>1</v>
      </c>
      <c r="N482" s="8">
        <v>89.410704962752405</v>
      </c>
      <c r="O482" s="9">
        <f t="shared" si="46"/>
        <v>89.41</v>
      </c>
      <c r="P482" s="6">
        <f t="shared" si="43"/>
        <v>89.777288853099691</v>
      </c>
      <c r="Q482" s="6">
        <f t="shared" si="44"/>
        <v>91.168836830322746</v>
      </c>
      <c r="R482" s="13">
        <f>Q482*Index!$D$22</f>
        <v>119.04680364038769</v>
      </c>
      <c r="T482" s="8">
        <v>6.4006589237395097</v>
      </c>
      <c r="U482" s="6">
        <f t="shared" si="45"/>
        <v>6.4998691370574724</v>
      </c>
      <c r="V482" s="6">
        <f>U482*Index!$H$27</f>
        <v>7.1746393408596312</v>
      </c>
      <c r="X482" s="8">
        <v>126.22144298124699</v>
      </c>
      <c r="Y482" s="41">
        <f t="shared" si="47"/>
        <v>126.22</v>
      </c>
      <c r="Z482" s="27"/>
      <c r="AA482" s="38"/>
    </row>
    <row r="483" spans="1:27">
      <c r="A483" s="2" t="s">
        <v>712</v>
      </c>
      <c r="B483" s="2" t="s">
        <v>51</v>
      </c>
      <c r="C483" s="2">
        <v>45</v>
      </c>
      <c r="D483" s="2" t="s">
        <v>61</v>
      </c>
      <c r="E483" s="2" t="s">
        <v>56</v>
      </c>
      <c r="F483" s="2" t="s">
        <v>40</v>
      </c>
      <c r="G483" s="29">
        <v>46.784382822205302</v>
      </c>
      <c r="H483" s="29">
        <v>26.804166899378401</v>
      </c>
      <c r="I483" s="29">
        <f t="shared" si="42"/>
        <v>28.148037676024273</v>
      </c>
      <c r="J483" s="8">
        <v>1.6848644453177899</v>
      </c>
      <c r="K483" s="32">
        <v>0</v>
      </c>
      <c r="L483" s="43">
        <v>1.01885808752023</v>
      </c>
      <c r="M483" s="43">
        <v>0.99941490123002197</v>
      </c>
      <c r="N483" s="8">
        <v>126.25097109906865</v>
      </c>
      <c r="O483" s="9">
        <f t="shared" si="46"/>
        <v>126.25</v>
      </c>
      <c r="P483" s="6">
        <f t="shared" si="43"/>
        <v>126.76860008057483</v>
      </c>
      <c r="Q483" s="6">
        <f t="shared" si="44"/>
        <v>128.73351338182374</v>
      </c>
      <c r="R483" s="13">
        <f>Q483*Index!$D$22</f>
        <v>168.09815527235062</v>
      </c>
      <c r="T483" s="8">
        <v>7.6112613099582411</v>
      </c>
      <c r="U483" s="6">
        <f t="shared" si="45"/>
        <v>7.7292358602625946</v>
      </c>
      <c r="V483" s="6">
        <f>U483*Index!$H$27</f>
        <v>8.5316301772388616</v>
      </c>
      <c r="X483" s="8">
        <v>176.62978544959</v>
      </c>
      <c r="Y483" s="41">
        <f t="shared" si="47"/>
        <v>176.63</v>
      </c>
      <c r="Z483" s="27"/>
      <c r="AA483" s="38"/>
    </row>
    <row r="484" spans="1:27">
      <c r="A484" s="2" t="s">
        <v>713</v>
      </c>
      <c r="B484" s="2" t="s">
        <v>51</v>
      </c>
      <c r="C484" s="2">
        <v>45</v>
      </c>
      <c r="D484" s="2" t="s">
        <v>62</v>
      </c>
      <c r="E484" s="2" t="s">
        <v>56</v>
      </c>
      <c r="F484" s="2" t="s">
        <v>40</v>
      </c>
      <c r="G484" s="29">
        <v>46.784382822205302</v>
      </c>
      <c r="H484" s="29">
        <v>36.145453751703201</v>
      </c>
      <c r="I484" s="29">
        <f t="shared" si="42"/>
        <v>37.919593989876176</v>
      </c>
      <c r="J484" s="8">
        <v>1.7711069120670599</v>
      </c>
      <c r="K484" s="32">
        <v>0</v>
      </c>
      <c r="L484" s="43">
        <v>1.02998085356908</v>
      </c>
      <c r="M484" s="43">
        <v>0.99166238352063496</v>
      </c>
      <c r="N484" s="8">
        <v>150.01979881144598</v>
      </c>
      <c r="O484" s="9">
        <f t="shared" si="46"/>
        <v>150.02000000000001</v>
      </c>
      <c r="P484" s="6">
        <f t="shared" si="43"/>
        <v>150.63487998657291</v>
      </c>
      <c r="Q484" s="6">
        <f t="shared" si="44"/>
        <v>152.96972062636479</v>
      </c>
      <c r="R484" s="13">
        <f>Q484*Index!$D$22</f>
        <v>199.74540563925439</v>
      </c>
      <c r="T484" s="8">
        <v>9.3571273890217714</v>
      </c>
      <c r="U484" s="6">
        <f t="shared" si="45"/>
        <v>9.5021628635516091</v>
      </c>
      <c r="V484" s="6">
        <f>U484*Index!$H$27</f>
        <v>10.488609857606427</v>
      </c>
      <c r="X484" s="8">
        <v>210.23401549686099</v>
      </c>
      <c r="Y484" s="41">
        <f t="shared" si="47"/>
        <v>210.23</v>
      </c>
      <c r="Z484" s="27"/>
      <c r="AA484" s="38"/>
    </row>
    <row r="485" spans="1:27">
      <c r="A485" s="2" t="s">
        <v>714</v>
      </c>
      <c r="B485" s="2" t="s">
        <v>51</v>
      </c>
      <c r="C485" s="2">
        <v>45</v>
      </c>
      <c r="D485" s="2" t="s">
        <v>63</v>
      </c>
      <c r="E485" s="2" t="s">
        <v>56</v>
      </c>
      <c r="F485" s="2" t="s">
        <v>40</v>
      </c>
      <c r="G485" s="29">
        <v>46.784382822205302</v>
      </c>
      <c r="H485" s="29">
        <v>47.027071980308897</v>
      </c>
      <c r="I485" s="29">
        <f t="shared" si="42"/>
        <v>51.73785307020124</v>
      </c>
      <c r="J485" s="8">
        <v>1.71542144161225</v>
      </c>
      <c r="K485" s="32">
        <v>0</v>
      </c>
      <c r="L485" s="43">
        <v>1.05103692563536</v>
      </c>
      <c r="M485" s="43">
        <v>0.99921838035129595</v>
      </c>
      <c r="N485" s="8">
        <v>169.00715592541334</v>
      </c>
      <c r="O485" s="9">
        <f t="shared" si="46"/>
        <v>169.01</v>
      </c>
      <c r="P485" s="6">
        <f t="shared" si="43"/>
        <v>169.70008526470752</v>
      </c>
      <c r="Q485" s="6">
        <f t="shared" si="44"/>
        <v>172.3304365863105</v>
      </c>
      <c r="R485" s="13">
        <f>Q485*Index!$D$22</f>
        <v>225.02631775081915</v>
      </c>
      <c r="T485" s="8">
        <v>6.6754986148739075</v>
      </c>
      <c r="U485" s="6">
        <f t="shared" si="45"/>
        <v>6.7789688434044537</v>
      </c>
      <c r="V485" s="6">
        <f>U485*Index!$H$27</f>
        <v>7.4827131944950818</v>
      </c>
      <c r="X485" s="8">
        <v>232.50903094531401</v>
      </c>
      <c r="Y485" s="41">
        <f t="shared" si="47"/>
        <v>232.51</v>
      </c>
      <c r="Z485" s="27"/>
      <c r="AA485" s="38"/>
    </row>
    <row r="486" spans="1:27">
      <c r="A486" s="2" t="s">
        <v>715</v>
      </c>
      <c r="B486" s="2" t="s">
        <v>51</v>
      </c>
      <c r="C486" s="2">
        <v>45</v>
      </c>
      <c r="D486" s="2" t="s">
        <v>1457</v>
      </c>
      <c r="E486" s="2" t="s">
        <v>56</v>
      </c>
      <c r="F486" s="2" t="s">
        <v>40</v>
      </c>
      <c r="G486" s="29">
        <v>46.784382822205302</v>
      </c>
      <c r="H486" s="29">
        <v>58.2828684966846</v>
      </c>
      <c r="I486" s="29">
        <f t="shared" si="42"/>
        <v>59.598475484894848</v>
      </c>
      <c r="J486" s="8">
        <v>1.73555076523386</v>
      </c>
      <c r="K486" s="32">
        <v>0</v>
      </c>
      <c r="L486" s="43">
        <v>1.020786838949</v>
      </c>
      <c r="M486" s="43">
        <v>0.99190304165890497</v>
      </c>
      <c r="N486" s="8">
        <v>184.63285114265261</v>
      </c>
      <c r="O486" s="9">
        <f t="shared" si="46"/>
        <v>184.63</v>
      </c>
      <c r="P486" s="6">
        <f t="shared" si="43"/>
        <v>185.3898458323375</v>
      </c>
      <c r="Q486" s="6">
        <f t="shared" si="44"/>
        <v>188.26338844273874</v>
      </c>
      <c r="R486" s="13">
        <f>Q486*Index!$D$22</f>
        <v>245.83131052037808</v>
      </c>
      <c r="T486" s="8">
        <v>9.1241348405899512</v>
      </c>
      <c r="U486" s="6">
        <f t="shared" si="45"/>
        <v>9.2655589306190969</v>
      </c>
      <c r="V486" s="6">
        <f>U486*Index!$H$27</f>
        <v>10.227443386462946</v>
      </c>
      <c r="X486" s="8">
        <v>256.05875390684099</v>
      </c>
      <c r="Y486" s="41">
        <f t="shared" si="47"/>
        <v>256.06</v>
      </c>
      <c r="Z486" s="27"/>
      <c r="AA486" s="38"/>
    </row>
    <row r="487" spans="1:27">
      <c r="A487" s="2" t="s">
        <v>716</v>
      </c>
      <c r="B487" s="2" t="s">
        <v>51</v>
      </c>
      <c r="C487" s="2">
        <v>45</v>
      </c>
      <c r="D487" s="2" t="s">
        <v>1458</v>
      </c>
      <c r="E487" s="2" t="s">
        <v>56</v>
      </c>
      <c r="F487" s="2" t="s">
        <v>215</v>
      </c>
      <c r="G487" s="29">
        <v>46.784382822205302</v>
      </c>
      <c r="H487" s="29">
        <v>71.018984201677199</v>
      </c>
      <c r="I487" s="29">
        <f t="shared" si="42"/>
        <v>69.167569220502386</v>
      </c>
      <c r="J487" s="8">
        <v>2.1204336079483501</v>
      </c>
      <c r="K487" s="32">
        <v>0</v>
      </c>
      <c r="L487" s="43">
        <v>1.0045346564064199</v>
      </c>
      <c r="M487" s="43">
        <v>0.97984061292929603</v>
      </c>
      <c r="N487" s="8">
        <v>245.86841601857273</v>
      </c>
      <c r="O487" s="9">
        <f t="shared" si="46"/>
        <v>245.87</v>
      </c>
      <c r="P487" s="6">
        <f t="shared" si="43"/>
        <v>246.87647652424889</v>
      </c>
      <c r="Q487" s="6">
        <f t="shared" si="44"/>
        <v>250.70306191037477</v>
      </c>
      <c r="R487" s="13">
        <f>Q487*Index!$D$22</f>
        <v>327.36403381820668</v>
      </c>
      <c r="T487" s="8">
        <v>11.693893768199565</v>
      </c>
      <c r="U487" s="6">
        <f t="shared" si="45"/>
        <v>11.875149121606659</v>
      </c>
      <c r="V487" s="6">
        <f>U487*Index!$H$27</f>
        <v>13.107942678523573</v>
      </c>
      <c r="X487" s="8">
        <v>340.47197649673001</v>
      </c>
      <c r="Y487" s="41">
        <f t="shared" si="47"/>
        <v>340.47</v>
      </c>
      <c r="Z487" s="27"/>
      <c r="AA487" s="38"/>
    </row>
    <row r="488" spans="1:27">
      <c r="A488" s="2" t="s">
        <v>717</v>
      </c>
      <c r="B488" s="2" t="s">
        <v>51</v>
      </c>
      <c r="C488" s="2">
        <v>45</v>
      </c>
      <c r="D488" s="2" t="s">
        <v>1452</v>
      </c>
      <c r="E488" s="2" t="s">
        <v>56</v>
      </c>
      <c r="F488" s="2" t="s">
        <v>215</v>
      </c>
      <c r="G488" s="29">
        <v>46.784382822205302</v>
      </c>
      <c r="H488" s="29">
        <v>58.585774021399203</v>
      </c>
      <c r="I488" s="29">
        <f t="shared" si="42"/>
        <v>54.561062166889556</v>
      </c>
      <c r="J488" s="8">
        <v>2.1009064658950698</v>
      </c>
      <c r="K488" s="32">
        <v>0</v>
      </c>
      <c r="L488" s="43">
        <v>0.96891802186724296</v>
      </c>
      <c r="M488" s="43">
        <v>0.99265783220441794</v>
      </c>
      <c r="N488" s="8">
        <v>212.91730066660236</v>
      </c>
      <c r="O488" s="9">
        <f t="shared" si="46"/>
        <v>212.92</v>
      </c>
      <c r="P488" s="6">
        <f t="shared" si="43"/>
        <v>213.79026159933542</v>
      </c>
      <c r="Q488" s="6">
        <f t="shared" si="44"/>
        <v>217.10401065412515</v>
      </c>
      <c r="R488" s="13">
        <f>Q488*Index!$D$22</f>
        <v>283.49093203837003</v>
      </c>
      <c r="T488" s="8">
        <v>10.58034406499538</v>
      </c>
      <c r="U488" s="6">
        <f t="shared" si="45"/>
        <v>10.744339398002809</v>
      </c>
      <c r="V488" s="6">
        <f>U488*Index!$H$27</f>
        <v>11.85974032876555</v>
      </c>
      <c r="X488" s="8">
        <v>290.27047215718699</v>
      </c>
      <c r="Y488" s="41">
        <f t="shared" si="47"/>
        <v>290.27</v>
      </c>
      <c r="Z488" s="27"/>
      <c r="AA488" s="38"/>
    </row>
    <row r="489" spans="1:27">
      <c r="A489" s="2" t="s">
        <v>718</v>
      </c>
      <c r="B489" s="2" t="s">
        <v>51</v>
      </c>
      <c r="C489" s="2">
        <v>45</v>
      </c>
      <c r="D489" s="2" t="s">
        <v>221</v>
      </c>
      <c r="E489" s="2" t="s">
        <v>56</v>
      </c>
      <c r="F489" s="2" t="s">
        <v>40</v>
      </c>
      <c r="G489" s="29">
        <v>46.784382822205302</v>
      </c>
      <c r="H489" s="29">
        <v>42.4083412072942</v>
      </c>
      <c r="I489" s="29">
        <f t="shared" si="42"/>
        <v>44.39027169369875</v>
      </c>
      <c r="J489" s="8">
        <v>2.0138371460546001</v>
      </c>
      <c r="K489" s="32">
        <v>1</v>
      </c>
      <c r="L489" s="43">
        <v>1.02840761105634</v>
      </c>
      <c r="M489" s="43">
        <v>0.99398405183013505</v>
      </c>
      <c r="N489" s="8">
        <v>183.61090604282217</v>
      </c>
      <c r="O489" s="9">
        <f t="shared" si="46"/>
        <v>183.61</v>
      </c>
      <c r="P489" s="6">
        <f t="shared" si="43"/>
        <v>184.36371075759774</v>
      </c>
      <c r="Q489" s="6">
        <f t="shared" si="44"/>
        <v>187.22134827434053</v>
      </c>
      <c r="R489" s="13">
        <f>Q489*Index!$D$22</f>
        <v>244.47063119588944</v>
      </c>
      <c r="T489" s="8">
        <v>7.8934872723989224</v>
      </c>
      <c r="U489" s="6">
        <f t="shared" si="45"/>
        <v>8.0158363251211071</v>
      </c>
      <c r="V489" s="6">
        <f>U489*Index!$H$27</f>
        <v>8.847983464808804</v>
      </c>
      <c r="X489" s="8">
        <v>253.31861466069799</v>
      </c>
      <c r="Y489" s="41">
        <f t="shared" si="47"/>
        <v>253.32</v>
      </c>
      <c r="Z489" s="27"/>
      <c r="AA489" s="38"/>
    </row>
    <row r="490" spans="1:27">
      <c r="A490" s="2" t="s">
        <v>719</v>
      </c>
      <c r="B490" s="2" t="s">
        <v>51</v>
      </c>
      <c r="C490" s="2">
        <v>45</v>
      </c>
      <c r="D490" s="2" t="s">
        <v>60</v>
      </c>
      <c r="E490" s="2" t="s">
        <v>57</v>
      </c>
      <c r="F490" s="2" t="s">
        <v>40</v>
      </c>
      <c r="G490" s="29">
        <v>46.784382822205302</v>
      </c>
      <c r="H490" s="29">
        <v>18.369076350873801</v>
      </c>
      <c r="I490" s="29">
        <f t="shared" si="42"/>
        <v>18.466879487220353</v>
      </c>
      <c r="J490" s="8">
        <v>1.4806143990151699</v>
      </c>
      <c r="K490" s="32">
        <v>0</v>
      </c>
      <c r="L490" s="43">
        <v>1.00157073775528</v>
      </c>
      <c r="M490" s="43">
        <v>0.99993049105227705</v>
      </c>
      <c r="N490" s="8">
        <v>96.611958529251652</v>
      </c>
      <c r="O490" s="9">
        <f t="shared" si="46"/>
        <v>96.61</v>
      </c>
      <c r="P490" s="6">
        <f t="shared" si="43"/>
        <v>97.008067559221587</v>
      </c>
      <c r="Q490" s="6">
        <f t="shared" si="44"/>
        <v>98.511692606389531</v>
      </c>
      <c r="R490" s="13">
        <f>Q490*Index!$D$22</f>
        <v>128.63498684118915</v>
      </c>
      <c r="T490" s="8">
        <v>6.4733569247440377</v>
      </c>
      <c r="U490" s="6">
        <f t="shared" si="45"/>
        <v>6.5736939570775705</v>
      </c>
      <c r="V490" s="6">
        <f>U490*Index!$H$27</f>
        <v>7.2561281288458863</v>
      </c>
      <c r="X490" s="8">
        <v>135.89111497003501</v>
      </c>
      <c r="Y490" s="41">
        <f t="shared" si="47"/>
        <v>135.88999999999999</v>
      </c>
      <c r="Z490" s="27"/>
      <c r="AA490" s="38"/>
    </row>
    <row r="491" spans="1:27">
      <c r="A491" s="2" t="s">
        <v>720</v>
      </c>
      <c r="B491" s="2" t="s">
        <v>51</v>
      </c>
      <c r="C491" s="2">
        <v>45</v>
      </c>
      <c r="D491" s="2" t="s">
        <v>61</v>
      </c>
      <c r="E491" s="2" t="s">
        <v>57</v>
      </c>
      <c r="F491" s="2" t="s">
        <v>40</v>
      </c>
      <c r="G491" s="29">
        <v>46.784382822205302</v>
      </c>
      <c r="H491" s="29">
        <v>27.763103663490998</v>
      </c>
      <c r="I491" s="29">
        <f t="shared" si="42"/>
        <v>29.050821822236941</v>
      </c>
      <c r="J491" s="8">
        <v>1.77113105796268</v>
      </c>
      <c r="K491" s="32">
        <v>0</v>
      </c>
      <c r="L491" s="43">
        <v>1.01885808752023</v>
      </c>
      <c r="M491" s="43">
        <v>0.99844503331617795</v>
      </c>
      <c r="N491" s="8">
        <v>134.31408623272648</v>
      </c>
      <c r="O491" s="9">
        <f t="shared" si="46"/>
        <v>134.31</v>
      </c>
      <c r="P491" s="6">
        <f t="shared" si="43"/>
        <v>134.86477398628065</v>
      </c>
      <c r="Q491" s="6">
        <f t="shared" si="44"/>
        <v>136.95517798306801</v>
      </c>
      <c r="R491" s="13">
        <f>Q491*Index!$D$22</f>
        <v>178.833872929943</v>
      </c>
      <c r="T491" s="8">
        <v>7.2151072741968321</v>
      </c>
      <c r="U491" s="6">
        <f t="shared" si="45"/>
        <v>7.3269414369468837</v>
      </c>
      <c r="V491" s="6">
        <f>U491*Index!$H$27</f>
        <v>8.0875724069564292</v>
      </c>
      <c r="X491" s="8">
        <v>186.92144533689901</v>
      </c>
      <c r="Y491" s="41">
        <f t="shared" si="47"/>
        <v>186.92</v>
      </c>
      <c r="Z491" s="27"/>
      <c r="AA491" s="38"/>
    </row>
    <row r="492" spans="1:27">
      <c r="A492" s="2" t="s">
        <v>721</v>
      </c>
      <c r="B492" s="2" t="s">
        <v>51</v>
      </c>
      <c r="C492" s="2">
        <v>45</v>
      </c>
      <c r="D492" s="2" t="s">
        <v>62</v>
      </c>
      <c r="E492" s="2" t="s">
        <v>57</v>
      </c>
      <c r="F492" s="2" t="s">
        <v>40</v>
      </c>
      <c r="G492" s="29">
        <v>46.784382822205302</v>
      </c>
      <c r="H492" s="29">
        <v>37.402611011690503</v>
      </c>
      <c r="I492" s="29">
        <f t="shared" si="42"/>
        <v>37.557136604703302</v>
      </c>
      <c r="J492" s="8">
        <v>1.83905977708438</v>
      </c>
      <c r="K492" s="32">
        <v>0</v>
      </c>
      <c r="L492" s="43">
        <v>1.02998085356908</v>
      </c>
      <c r="M492" s="43">
        <v>0.97267391027115002</v>
      </c>
      <c r="N492" s="8">
        <v>155.1090959162087</v>
      </c>
      <c r="O492" s="9">
        <f t="shared" si="46"/>
        <v>155.11000000000001</v>
      </c>
      <c r="P492" s="6">
        <f t="shared" si="43"/>
        <v>155.74504320946517</v>
      </c>
      <c r="Q492" s="6">
        <f t="shared" si="44"/>
        <v>158.15909137921187</v>
      </c>
      <c r="R492" s="13">
        <f>Q492*Index!$D$22</f>
        <v>206.52160266566949</v>
      </c>
      <c r="T492" s="8">
        <v>7.4396079394113883</v>
      </c>
      <c r="U492" s="6">
        <f t="shared" si="45"/>
        <v>7.5549218624722654</v>
      </c>
      <c r="V492" s="6">
        <f>U492*Index!$H$27</f>
        <v>8.3392201394615189</v>
      </c>
      <c r="X492" s="8">
        <v>214.86082280513099</v>
      </c>
      <c r="Y492" s="41">
        <f t="shared" si="47"/>
        <v>214.86</v>
      </c>
      <c r="Z492" s="27"/>
      <c r="AA492" s="38"/>
    </row>
    <row r="493" spans="1:27">
      <c r="A493" s="2" t="s">
        <v>722</v>
      </c>
      <c r="B493" s="2" t="s">
        <v>51</v>
      </c>
      <c r="C493" s="2">
        <v>45</v>
      </c>
      <c r="D493" s="2" t="s">
        <v>63</v>
      </c>
      <c r="E493" s="2" t="s">
        <v>57</v>
      </c>
      <c r="F493" s="2" t="s">
        <v>40</v>
      </c>
      <c r="G493" s="29">
        <v>46.784382822205302</v>
      </c>
      <c r="H493" s="29">
        <v>48.628478738476502</v>
      </c>
      <c r="I493" s="29">
        <f t="shared" si="42"/>
        <v>52.64187391877168</v>
      </c>
      <c r="J493" s="8">
        <v>1.8331821552116001</v>
      </c>
      <c r="K493" s="32">
        <v>0</v>
      </c>
      <c r="L493" s="43">
        <v>1.05103692563536</v>
      </c>
      <c r="M493" s="43">
        <v>0.99146227461137104</v>
      </c>
      <c r="N493" s="8">
        <v>182.26643961704514</v>
      </c>
      <c r="O493" s="9">
        <f t="shared" si="46"/>
        <v>182.27</v>
      </c>
      <c r="P493" s="6">
        <f t="shared" si="43"/>
        <v>183.01373201947501</v>
      </c>
      <c r="Q493" s="6">
        <f t="shared" si="44"/>
        <v>185.85044486577689</v>
      </c>
      <c r="R493" s="13">
        <f>Q493*Index!$D$22</f>
        <v>242.6805275314876</v>
      </c>
      <c r="T493" s="8">
        <v>7.3225631906666271</v>
      </c>
      <c r="U493" s="6">
        <f t="shared" si="45"/>
        <v>7.4360629201219606</v>
      </c>
      <c r="V493" s="6">
        <f>U493*Index!$H$27</f>
        <v>8.2080221067291976</v>
      </c>
      <c r="X493" s="8">
        <v>250.888549638217</v>
      </c>
      <c r="Y493" s="41">
        <f t="shared" si="47"/>
        <v>250.89</v>
      </c>
      <c r="Z493" s="27"/>
      <c r="AA493" s="38"/>
    </row>
    <row r="494" spans="1:27">
      <c r="A494" s="2" t="s">
        <v>723</v>
      </c>
      <c r="B494" s="2" t="s">
        <v>51</v>
      </c>
      <c r="C494" s="2">
        <v>45</v>
      </c>
      <c r="D494" s="2" t="s">
        <v>1457</v>
      </c>
      <c r="E494" s="2" t="s">
        <v>57</v>
      </c>
      <c r="F494" s="2" t="s">
        <v>40</v>
      </c>
      <c r="G494" s="29">
        <v>46.784382822205302</v>
      </c>
      <c r="H494" s="29">
        <v>60.213624733192702</v>
      </c>
      <c r="I494" s="29">
        <f t="shared" si="42"/>
        <v>54.24930948804095</v>
      </c>
      <c r="J494" s="8">
        <v>1.84935380959359</v>
      </c>
      <c r="K494" s="32">
        <v>0</v>
      </c>
      <c r="L494" s="43">
        <v>1.020786838949</v>
      </c>
      <c r="M494" s="43">
        <v>0.92502926372235506</v>
      </c>
      <c r="N494" s="8">
        <v>186.84704377126138</v>
      </c>
      <c r="O494" s="9">
        <f t="shared" si="46"/>
        <v>186.85</v>
      </c>
      <c r="P494" s="6">
        <f t="shared" si="43"/>
        <v>187.61311665072355</v>
      </c>
      <c r="Q494" s="6">
        <f t="shared" si="44"/>
        <v>190.52111995880978</v>
      </c>
      <c r="R494" s="13">
        <f>Q494*Index!$D$22</f>
        <v>248.77942009170727</v>
      </c>
      <c r="T494" s="8">
        <v>7.7668258845958409</v>
      </c>
      <c r="U494" s="6">
        <f t="shared" si="45"/>
        <v>7.8872116858070767</v>
      </c>
      <c r="V494" s="6">
        <f>U494*Index!$H$27</f>
        <v>8.7060059298819858</v>
      </c>
      <c r="X494" s="8">
        <v>257.48542602158898</v>
      </c>
      <c r="Y494" s="41">
        <f t="shared" si="47"/>
        <v>257.49</v>
      </c>
      <c r="Z494" s="27"/>
      <c r="AA494" s="38"/>
    </row>
    <row r="495" spans="1:27">
      <c r="A495" s="2" t="s">
        <v>724</v>
      </c>
      <c r="B495" s="2" t="s">
        <v>51</v>
      </c>
      <c r="C495" s="2">
        <v>45</v>
      </c>
      <c r="D495" s="2" t="s">
        <v>1458</v>
      </c>
      <c r="E495" s="2" t="s">
        <v>57</v>
      </c>
      <c r="F495" s="2" t="s">
        <v>215</v>
      </c>
      <c r="G495" s="29">
        <v>46.784382822205302</v>
      </c>
      <c r="H495" s="29">
        <v>73.560637586036904</v>
      </c>
      <c r="I495" s="29">
        <f t="shared" si="42"/>
        <v>71.257362871120378</v>
      </c>
      <c r="J495" s="8">
        <v>1.8593992693886501</v>
      </c>
      <c r="K495" s="32">
        <v>0</v>
      </c>
      <c r="L495" s="43">
        <v>1.0045346564064199</v>
      </c>
      <c r="M495" s="43">
        <v>0.97643328227719095</v>
      </c>
      <c r="N495" s="8">
        <v>219.48673569952976</v>
      </c>
      <c r="O495" s="9">
        <f t="shared" si="46"/>
        <v>219.49</v>
      </c>
      <c r="P495" s="6">
        <f t="shared" si="43"/>
        <v>220.38663131589783</v>
      </c>
      <c r="Q495" s="6">
        <f t="shared" si="44"/>
        <v>223.80262410129427</v>
      </c>
      <c r="R495" s="13">
        <f>Q495*Index!$D$22</f>
        <v>292.23787394783147</v>
      </c>
      <c r="T495" s="8">
        <v>9.3340060678524903</v>
      </c>
      <c r="U495" s="6">
        <f t="shared" si="45"/>
        <v>9.478683161904204</v>
      </c>
      <c r="V495" s="6">
        <f>U495*Index!$H$27</f>
        <v>10.462692660259991</v>
      </c>
      <c r="X495" s="8">
        <v>302.700566608092</v>
      </c>
      <c r="Y495" s="41">
        <f t="shared" si="47"/>
        <v>302.7</v>
      </c>
      <c r="Z495" s="27"/>
      <c r="AA495" s="38"/>
    </row>
    <row r="496" spans="1:27">
      <c r="A496" s="2" t="s">
        <v>725</v>
      </c>
      <c r="B496" s="2" t="s">
        <v>51</v>
      </c>
      <c r="C496" s="2">
        <v>45</v>
      </c>
      <c r="D496" s="2" t="s">
        <v>1452</v>
      </c>
      <c r="E496" s="2" t="s">
        <v>57</v>
      </c>
      <c r="F496" s="2" t="s">
        <v>215</v>
      </c>
      <c r="G496" s="29">
        <v>46.784382822205302</v>
      </c>
      <c r="H496" s="29">
        <v>60.663556965496298</v>
      </c>
      <c r="I496" s="29">
        <f t="shared" si="42"/>
        <v>53.846557509827136</v>
      </c>
      <c r="J496" s="8">
        <v>1.7605048634053</v>
      </c>
      <c r="K496" s="32">
        <v>0</v>
      </c>
      <c r="L496" s="43">
        <v>0.96891802186724296</v>
      </c>
      <c r="M496" s="43">
        <v>0.96659913985039403</v>
      </c>
      <c r="N496" s="8">
        <v>177.16125986359202</v>
      </c>
      <c r="O496" s="9">
        <f t="shared" si="46"/>
        <v>177.16</v>
      </c>
      <c r="P496" s="6">
        <f t="shared" si="43"/>
        <v>177.88762102903274</v>
      </c>
      <c r="Q496" s="6">
        <f t="shared" si="44"/>
        <v>180.64487915498276</v>
      </c>
      <c r="R496" s="13">
        <f>Q496*Index!$D$22</f>
        <v>235.88318338895567</v>
      </c>
      <c r="T496" s="8">
        <v>9.0476596696239362</v>
      </c>
      <c r="U496" s="6">
        <f t="shared" si="45"/>
        <v>9.1878983945031081</v>
      </c>
      <c r="V496" s="6">
        <f>U496*Index!$H$27</f>
        <v>10.14172068560527</v>
      </c>
      <c r="X496" s="8">
        <v>241.793135244258</v>
      </c>
      <c r="Y496" s="41">
        <f t="shared" si="47"/>
        <v>241.79</v>
      </c>
      <c r="Z496" s="27"/>
      <c r="AA496" s="38"/>
    </row>
    <row r="497" spans="1:27">
      <c r="A497" s="2" t="s">
        <v>726</v>
      </c>
      <c r="B497" s="2" t="s">
        <v>51</v>
      </c>
      <c r="C497" s="2">
        <v>45</v>
      </c>
      <c r="D497" s="2" t="s">
        <v>221</v>
      </c>
      <c r="E497" s="2" t="s">
        <v>57</v>
      </c>
      <c r="F497" s="2" t="s">
        <v>40</v>
      </c>
      <c r="G497" s="29">
        <v>46.784382822205302</v>
      </c>
      <c r="H497" s="29">
        <v>43.996946940372403</v>
      </c>
      <c r="I497" s="29">
        <f t="shared" si="42"/>
        <v>37.722775723197969</v>
      </c>
      <c r="J497" s="8">
        <v>2.0689395135466002</v>
      </c>
      <c r="K497" s="32">
        <v>1</v>
      </c>
      <c r="L497" s="43">
        <v>1.02840761105634</v>
      </c>
      <c r="M497" s="43">
        <v>0.90517317945501996</v>
      </c>
      <c r="N497" s="8">
        <v>174.84019949213146</v>
      </c>
      <c r="O497" s="9">
        <f t="shared" si="46"/>
        <v>174.84</v>
      </c>
      <c r="P497" s="6">
        <f t="shared" si="43"/>
        <v>175.55704431004921</v>
      </c>
      <c r="Q497" s="6">
        <f t="shared" si="44"/>
        <v>178.27817849685499</v>
      </c>
      <c r="R497" s="13">
        <f>Q497*Index!$D$22</f>
        <v>232.79278366116179</v>
      </c>
      <c r="T497" s="8">
        <v>7.4788828495548527</v>
      </c>
      <c r="U497" s="6">
        <f t="shared" si="45"/>
        <v>7.5948055337229539</v>
      </c>
      <c r="V497" s="6">
        <f>U497*Index!$H$27</f>
        <v>8.3832442499134778</v>
      </c>
      <c r="X497" s="8">
        <v>241.17602791107501</v>
      </c>
      <c r="Y497" s="41">
        <f t="shared" si="47"/>
        <v>241.18</v>
      </c>
      <c r="Z497" s="27"/>
      <c r="AA497" s="38"/>
    </row>
    <row r="498" spans="1:27">
      <c r="A498" s="2" t="s">
        <v>727</v>
      </c>
      <c r="B498" s="2" t="s">
        <v>51</v>
      </c>
      <c r="C498" s="2">
        <v>45</v>
      </c>
      <c r="D498" s="2" t="s">
        <v>60</v>
      </c>
      <c r="E498" s="2" t="s">
        <v>58</v>
      </c>
      <c r="F498" s="2" t="s">
        <v>40</v>
      </c>
      <c r="G498" s="29">
        <v>46.784382822205302</v>
      </c>
      <c r="H498" s="29">
        <v>17.236690418231401</v>
      </c>
      <c r="I498" s="29">
        <f t="shared" si="42"/>
        <v>17.285031636462918</v>
      </c>
      <c r="J498" s="8">
        <v>1.7494369873979101</v>
      </c>
      <c r="K498" s="32">
        <v>0</v>
      </c>
      <c r="L498" s="43">
        <v>1.00157073775528</v>
      </c>
      <c r="M498" s="43">
        <v>0.99918562432452496</v>
      </c>
      <c r="N498" s="8">
        <v>112.08540341492122</v>
      </c>
      <c r="O498" s="9">
        <f t="shared" si="46"/>
        <v>112.09</v>
      </c>
      <c r="P498" s="6">
        <f t="shared" si="43"/>
        <v>112.54495356892239</v>
      </c>
      <c r="Q498" s="6">
        <f t="shared" si="44"/>
        <v>114.28940034924069</v>
      </c>
      <c r="R498" s="13">
        <f>Q498*Index!$D$22</f>
        <v>149.23726433930361</v>
      </c>
      <c r="T498" s="8">
        <v>6.6726766606021704</v>
      </c>
      <c r="U498" s="6">
        <f t="shared" si="45"/>
        <v>6.7761031488415044</v>
      </c>
      <c r="V498" s="6">
        <f>U498*Index!$H$27</f>
        <v>7.4795500038959037</v>
      </c>
      <c r="X498" s="8">
        <v>156.71681434320001</v>
      </c>
      <c r="Y498" s="41">
        <f t="shared" si="47"/>
        <v>156.72</v>
      </c>
      <c r="Z498" s="27"/>
      <c r="AA498" s="38"/>
    </row>
    <row r="499" spans="1:27">
      <c r="A499" s="2" t="s">
        <v>728</v>
      </c>
      <c r="B499" s="2" t="s">
        <v>51</v>
      </c>
      <c r="C499" s="2">
        <v>45</v>
      </c>
      <c r="D499" s="2" t="s">
        <v>61</v>
      </c>
      <c r="E499" s="2" t="s">
        <v>58</v>
      </c>
      <c r="F499" s="2" t="s">
        <v>40</v>
      </c>
      <c r="G499" s="29">
        <v>46.784382822205302</v>
      </c>
      <c r="H499" s="29">
        <v>26.016591973264799</v>
      </c>
      <c r="I499" s="29">
        <f t="shared" si="42"/>
        <v>26.976052822267945</v>
      </c>
      <c r="J499" s="8">
        <v>2.0582167818163102</v>
      </c>
      <c r="K499" s="32">
        <v>0</v>
      </c>
      <c r="L499" s="43">
        <v>1.01885808752023</v>
      </c>
      <c r="M499" s="43">
        <v>0.99442625347554203</v>
      </c>
      <c r="N499" s="8">
        <v>151.81496647753647</v>
      </c>
      <c r="O499" s="9">
        <f t="shared" si="46"/>
        <v>151.81</v>
      </c>
      <c r="P499" s="6">
        <f t="shared" si="43"/>
        <v>152.43740784009438</v>
      </c>
      <c r="Q499" s="6">
        <f t="shared" si="44"/>
        <v>154.80018766161587</v>
      </c>
      <c r="R499" s="13">
        <f>Q499*Index!$D$22</f>
        <v>202.13560011021488</v>
      </c>
      <c r="T499" s="8">
        <v>7.0173870140961228</v>
      </c>
      <c r="U499" s="6">
        <f t="shared" si="45"/>
        <v>7.1261565128146129</v>
      </c>
      <c r="V499" s="6">
        <f>U499*Index!$H$27</f>
        <v>7.865943419456066</v>
      </c>
      <c r="X499" s="8">
        <v>210.00154352967101</v>
      </c>
      <c r="Y499" s="41">
        <f t="shared" si="47"/>
        <v>210</v>
      </c>
      <c r="Z499" s="27"/>
      <c r="AA499" s="38"/>
    </row>
    <row r="500" spans="1:27">
      <c r="A500" s="2" t="s">
        <v>729</v>
      </c>
      <c r="B500" s="2" t="s">
        <v>51</v>
      </c>
      <c r="C500" s="2">
        <v>45</v>
      </c>
      <c r="D500" s="2" t="s">
        <v>62</v>
      </c>
      <c r="E500" s="2" t="s">
        <v>58</v>
      </c>
      <c r="F500" s="2" t="s">
        <v>40</v>
      </c>
      <c r="G500" s="29">
        <v>46.784382822205302</v>
      </c>
      <c r="H500" s="29">
        <v>34.996982483384301</v>
      </c>
      <c r="I500" s="29">
        <f t="shared" si="42"/>
        <v>34.011450215703292</v>
      </c>
      <c r="J500" s="8">
        <v>2.0631010851345701</v>
      </c>
      <c r="K500" s="32">
        <v>0</v>
      </c>
      <c r="L500" s="43">
        <v>1.02998085356908</v>
      </c>
      <c r="M500" s="43">
        <v>0.95919179426685897</v>
      </c>
      <c r="N500" s="8">
        <v>166.6899708148612</v>
      </c>
      <c r="O500" s="9">
        <f t="shared" si="46"/>
        <v>166.69</v>
      </c>
      <c r="P500" s="6">
        <f t="shared" si="43"/>
        <v>167.37339969520212</v>
      </c>
      <c r="Q500" s="6">
        <f t="shared" si="44"/>
        <v>169.96768739047778</v>
      </c>
      <c r="R500" s="13">
        <f>Q500*Index!$D$22</f>
        <v>221.94107777905907</v>
      </c>
      <c r="T500" s="8">
        <v>7.2064562928569709</v>
      </c>
      <c r="U500" s="6">
        <f t="shared" si="45"/>
        <v>7.3181563653962547</v>
      </c>
      <c r="V500" s="6">
        <f>U500*Index!$H$27</f>
        <v>8.0778753317337824</v>
      </c>
      <c r="X500" s="8">
        <v>230.01895311079301</v>
      </c>
      <c r="Y500" s="41">
        <f t="shared" si="47"/>
        <v>230.02</v>
      </c>
      <c r="Z500" s="27"/>
      <c r="AA500" s="38"/>
    </row>
    <row r="501" spans="1:27">
      <c r="A501" s="2" t="s">
        <v>730</v>
      </c>
      <c r="B501" s="2" t="s">
        <v>51</v>
      </c>
      <c r="C501" s="2">
        <v>45</v>
      </c>
      <c r="D501" s="2" t="s">
        <v>63</v>
      </c>
      <c r="E501" s="2" t="s">
        <v>58</v>
      </c>
      <c r="F501" s="2" t="s">
        <v>40</v>
      </c>
      <c r="G501" s="29">
        <v>46.784382822205302</v>
      </c>
      <c r="H501" s="29">
        <v>45.450849188286597</v>
      </c>
      <c r="I501" s="29">
        <f t="shared" si="42"/>
        <v>49.337634410078593</v>
      </c>
      <c r="J501" s="8">
        <v>1.99653817117065</v>
      </c>
      <c r="K501" s="32">
        <v>0</v>
      </c>
      <c r="L501" s="43">
        <v>1.05103692563536</v>
      </c>
      <c r="M501" s="43">
        <v>0.99153502008757699</v>
      </c>
      <c r="N501" s="8">
        <v>191.91127649417626</v>
      </c>
      <c r="O501" s="9">
        <f t="shared" si="46"/>
        <v>191.91</v>
      </c>
      <c r="P501" s="6">
        <f t="shared" si="43"/>
        <v>192.6981127278024</v>
      </c>
      <c r="Q501" s="6">
        <f t="shared" si="44"/>
        <v>195.68493347508334</v>
      </c>
      <c r="R501" s="13">
        <f>Q501*Index!$D$22</f>
        <v>255.52224488886358</v>
      </c>
      <c r="T501" s="8">
        <v>7.234222700919644</v>
      </c>
      <c r="U501" s="6">
        <f t="shared" si="45"/>
        <v>7.346353152783899</v>
      </c>
      <c r="V501" s="6">
        <f>U501*Index!$H$27</f>
        <v>8.1089993091264763</v>
      </c>
      <c r="X501" s="8">
        <v>263.63124419798999</v>
      </c>
      <c r="Y501" s="41">
        <f t="shared" si="47"/>
        <v>263.63</v>
      </c>
      <c r="Z501" s="27"/>
      <c r="AA501" s="38"/>
    </row>
    <row r="502" spans="1:27">
      <c r="A502" s="2" t="s">
        <v>731</v>
      </c>
      <c r="B502" s="2" t="s">
        <v>51</v>
      </c>
      <c r="C502" s="2">
        <v>45</v>
      </c>
      <c r="D502" s="2" t="s">
        <v>1457</v>
      </c>
      <c r="E502" s="2" t="s">
        <v>58</v>
      </c>
      <c r="F502" s="2" t="s">
        <v>40</v>
      </c>
      <c r="G502" s="29">
        <v>46.784382822205302</v>
      </c>
      <c r="H502" s="29">
        <v>56.200432670742401</v>
      </c>
      <c r="I502" s="29">
        <f t="shared" si="42"/>
        <v>50.278523266297341</v>
      </c>
      <c r="J502" s="8">
        <v>2.0030335530457699</v>
      </c>
      <c r="K502" s="32">
        <v>0</v>
      </c>
      <c r="L502" s="43">
        <v>1.020786838949</v>
      </c>
      <c r="M502" s="43">
        <v>0.923304671243102</v>
      </c>
      <c r="N502" s="8">
        <v>194.42025765140141</v>
      </c>
      <c r="O502" s="9">
        <f t="shared" si="46"/>
        <v>194.42</v>
      </c>
      <c r="P502" s="6">
        <f t="shared" si="43"/>
        <v>195.21738070777215</v>
      </c>
      <c r="Q502" s="6">
        <f t="shared" si="44"/>
        <v>198.24325010874264</v>
      </c>
      <c r="R502" s="13">
        <f>Q502*Index!$D$22</f>
        <v>258.86285368158082</v>
      </c>
      <c r="T502" s="8">
        <v>7.7858649976816254</v>
      </c>
      <c r="U502" s="6">
        <f t="shared" si="45"/>
        <v>7.9065459051456912</v>
      </c>
      <c r="V502" s="6">
        <f>U502*Index!$H$27</f>
        <v>8.7273472904181215</v>
      </c>
      <c r="X502" s="8">
        <v>267.59020097199902</v>
      </c>
      <c r="Y502" s="41">
        <f t="shared" si="47"/>
        <v>267.58999999999997</v>
      </c>
      <c r="Z502" s="27"/>
      <c r="AA502" s="38"/>
    </row>
    <row r="503" spans="1:27">
      <c r="A503" s="2" t="s">
        <v>732</v>
      </c>
      <c r="B503" s="2" t="s">
        <v>51</v>
      </c>
      <c r="C503" s="2">
        <v>45</v>
      </c>
      <c r="D503" s="2" t="s">
        <v>1458</v>
      </c>
      <c r="E503" s="2" t="s">
        <v>58</v>
      </c>
      <c r="F503" s="2" t="s">
        <v>215</v>
      </c>
      <c r="G503" s="29">
        <v>46.784382822205302</v>
      </c>
      <c r="H503" s="29">
        <v>68.934436313493094</v>
      </c>
      <c r="I503" s="29">
        <f t="shared" si="42"/>
        <v>64.732627648426373</v>
      </c>
      <c r="J503" s="8">
        <v>2.10533225139661</v>
      </c>
      <c r="K503" s="32">
        <v>0</v>
      </c>
      <c r="L503" s="43">
        <v>1.0045346564064199</v>
      </c>
      <c r="M503" s="43">
        <v>0.95933922207814604</v>
      </c>
      <c r="N503" s="8">
        <v>234.78035872315365</v>
      </c>
      <c r="O503" s="9">
        <f t="shared" si="46"/>
        <v>234.78</v>
      </c>
      <c r="P503" s="6">
        <f t="shared" si="43"/>
        <v>235.74295819391858</v>
      </c>
      <c r="Q503" s="6">
        <f t="shared" si="44"/>
        <v>239.39697404592434</v>
      </c>
      <c r="R503" s="13">
        <f>Q503*Index!$D$22</f>
        <v>312.60072577638977</v>
      </c>
      <c r="T503" s="8">
        <v>14.626077273343011</v>
      </c>
      <c r="U503" s="6">
        <f t="shared" si="45"/>
        <v>14.852781471079828</v>
      </c>
      <c r="V503" s="6">
        <f>U503*Index!$H$27</f>
        <v>16.39469164941406</v>
      </c>
      <c r="X503" s="8">
        <v>328.99541742580402</v>
      </c>
      <c r="Y503" s="41">
        <f t="shared" si="47"/>
        <v>329</v>
      </c>
      <c r="Z503" s="27"/>
      <c r="AA503" s="38"/>
    </row>
    <row r="504" spans="1:27">
      <c r="A504" s="2" t="s">
        <v>733</v>
      </c>
      <c r="B504" s="2" t="s">
        <v>51</v>
      </c>
      <c r="C504" s="2">
        <v>45</v>
      </c>
      <c r="D504" s="2" t="s">
        <v>1452</v>
      </c>
      <c r="E504" s="2" t="s">
        <v>58</v>
      </c>
      <c r="F504" s="2" t="s">
        <v>215</v>
      </c>
      <c r="G504" s="29">
        <v>46.784382822205302</v>
      </c>
      <c r="H504" s="29">
        <v>56.820691756551703</v>
      </c>
      <c r="I504" s="29">
        <f t="shared" si="42"/>
        <v>48.287941852027032</v>
      </c>
      <c r="J504" s="8">
        <v>2.25090014307359</v>
      </c>
      <c r="K504" s="32">
        <v>0</v>
      </c>
      <c r="L504" s="43">
        <v>0.96891802186724296</v>
      </c>
      <c r="M504" s="43">
        <v>0.94707866154692</v>
      </c>
      <c r="N504" s="8">
        <v>213.99830921156837</v>
      </c>
      <c r="O504" s="9">
        <f t="shared" si="46"/>
        <v>214</v>
      </c>
      <c r="P504" s="6">
        <f t="shared" si="43"/>
        <v>214.8757022793358</v>
      </c>
      <c r="Q504" s="6">
        <f t="shared" si="44"/>
        <v>218.20627566466553</v>
      </c>
      <c r="R504" s="13">
        <f>Q504*Index!$D$22</f>
        <v>284.93025199496543</v>
      </c>
      <c r="T504" s="8">
        <v>8.7699815299335668</v>
      </c>
      <c r="U504" s="6">
        <f t="shared" si="45"/>
        <v>8.9059162436475372</v>
      </c>
      <c r="V504" s="6">
        <f>U504*Index!$H$27</f>
        <v>9.8304651525647273</v>
      </c>
      <c r="X504" s="8">
        <v>289.69066450422298</v>
      </c>
      <c r="Y504" s="41">
        <f t="shared" si="47"/>
        <v>289.69</v>
      </c>
      <c r="Z504" s="27"/>
      <c r="AA504" s="38"/>
    </row>
    <row r="505" spans="1:27">
      <c r="A505" s="2" t="s">
        <v>734</v>
      </c>
      <c r="B505" s="2" t="s">
        <v>51</v>
      </c>
      <c r="C505" s="2">
        <v>45</v>
      </c>
      <c r="D505" s="2" t="s">
        <v>221</v>
      </c>
      <c r="E505" s="2" t="s">
        <v>58</v>
      </c>
      <c r="F505" s="2" t="s">
        <v>40</v>
      </c>
      <c r="G505" s="29">
        <v>46.784382822205302</v>
      </c>
      <c r="H505" s="29">
        <v>41.334572390498103</v>
      </c>
      <c r="I505" s="29">
        <f t="shared" si="42"/>
        <v>36.453538295899165</v>
      </c>
      <c r="J505" s="8">
        <v>2.35163571334071</v>
      </c>
      <c r="K505" s="32">
        <v>1</v>
      </c>
      <c r="L505" s="43">
        <v>1.02840761105634</v>
      </c>
      <c r="M505" s="43">
        <v>0.91851574164846905</v>
      </c>
      <c r="N505" s="8">
        <v>195.74526800557183</v>
      </c>
      <c r="O505" s="9">
        <f t="shared" si="46"/>
        <v>195.75</v>
      </c>
      <c r="P505" s="6">
        <f t="shared" si="43"/>
        <v>196.54782360439467</v>
      </c>
      <c r="Q505" s="6">
        <f t="shared" si="44"/>
        <v>199.59431487026279</v>
      </c>
      <c r="R505" s="13">
        <f>Q505*Index!$D$22</f>
        <v>260.62705235913421</v>
      </c>
      <c r="T505" s="8">
        <v>7.6492098177495</v>
      </c>
      <c r="U505" s="6">
        <f t="shared" si="45"/>
        <v>7.7677725699246176</v>
      </c>
      <c r="V505" s="6">
        <f>U505*Index!$H$27</f>
        <v>8.5741674941260761</v>
      </c>
      <c r="X505" s="8">
        <v>269.20121985326</v>
      </c>
      <c r="Y505" s="41">
        <f t="shared" si="47"/>
        <v>269.2</v>
      </c>
      <c r="Z505" s="27"/>
      <c r="AA505" s="38"/>
    </row>
    <row r="506" spans="1:27">
      <c r="A506" s="2" t="s">
        <v>735</v>
      </c>
      <c r="B506" s="2" t="s">
        <v>51</v>
      </c>
      <c r="C506" s="2">
        <v>45</v>
      </c>
      <c r="D506" s="2" t="s">
        <v>60</v>
      </c>
      <c r="E506" s="2" t="s">
        <v>59</v>
      </c>
      <c r="F506" s="2" t="s">
        <v>40</v>
      </c>
      <c r="G506" s="29">
        <v>46.784382822205302</v>
      </c>
      <c r="H506" s="29">
        <v>15.9872483919562</v>
      </c>
      <c r="I506" s="29">
        <f t="shared" si="42"/>
        <v>15.90490453774644</v>
      </c>
      <c r="J506" s="8">
        <v>1.2616330549788599</v>
      </c>
      <c r="K506" s="32">
        <v>1</v>
      </c>
      <c r="L506" s="43">
        <v>1.00157073775528</v>
      </c>
      <c r="M506" s="43">
        <v>0.99712198240345595</v>
      </c>
      <c r="N506" s="8">
        <v>79.09087712638366</v>
      </c>
      <c r="O506" s="9">
        <f t="shared" si="46"/>
        <v>79.09</v>
      </c>
      <c r="P506" s="6">
        <f t="shared" si="43"/>
        <v>79.415149722601839</v>
      </c>
      <c r="Q506" s="6">
        <f t="shared" si="44"/>
        <v>80.64608454330218</v>
      </c>
      <c r="R506" s="13">
        <f>Q506*Index!$D$22</f>
        <v>105.30636262104225</v>
      </c>
      <c r="T506" s="8">
        <v>6.5354787001694685</v>
      </c>
      <c r="U506" s="6">
        <f t="shared" si="45"/>
        <v>6.6367786200220955</v>
      </c>
      <c r="V506" s="6">
        <f>U506*Index!$H$27</f>
        <v>7.3257617930047862</v>
      </c>
      <c r="X506" s="8">
        <v>112.632124414047</v>
      </c>
      <c r="Y506" s="41">
        <f t="shared" si="47"/>
        <v>112.63</v>
      </c>
      <c r="Z506" s="27"/>
      <c r="AA506" s="38"/>
    </row>
    <row r="507" spans="1:27">
      <c r="A507" s="2" t="s">
        <v>736</v>
      </c>
      <c r="B507" s="2" t="s">
        <v>51</v>
      </c>
      <c r="C507" s="2">
        <v>45</v>
      </c>
      <c r="D507" s="2" t="s">
        <v>61</v>
      </c>
      <c r="E507" s="2" t="s">
        <v>59</v>
      </c>
      <c r="F507" s="2" t="s">
        <v>40</v>
      </c>
      <c r="G507" s="29">
        <v>46.784382822205302</v>
      </c>
      <c r="H507" s="29">
        <v>24.158745658529799</v>
      </c>
      <c r="I507" s="29">
        <f t="shared" ref="I507:I569" si="48">(G507+H507)*L507*M507-G507</f>
        <v>24.482236468436341</v>
      </c>
      <c r="J507" s="8">
        <v>1.52096643815653</v>
      </c>
      <c r="K507" s="32">
        <v>0</v>
      </c>
      <c r="L507" s="43">
        <v>1.01885808752023</v>
      </c>
      <c r="M507" s="43">
        <v>0.98596642003134205</v>
      </c>
      <c r="N507" s="8">
        <v>108.39413610194438</v>
      </c>
      <c r="O507" s="9">
        <f t="shared" si="46"/>
        <v>108.39</v>
      </c>
      <c r="P507" s="6">
        <f t="shared" ref="P507:P569" si="49">N507*(1.0041)</f>
        <v>108.83855205996235</v>
      </c>
      <c r="Q507" s="6">
        <f t="shared" ref="Q507:Q569" si="50">P507*(1.0155)</f>
        <v>110.52554961689178</v>
      </c>
      <c r="R507" s="13">
        <f>Q507*Index!$D$22</f>
        <v>144.32248847241834</v>
      </c>
      <c r="T507" s="8">
        <v>7.319204813008656</v>
      </c>
      <c r="U507" s="6">
        <f t="shared" ref="U507:U569" si="51">T507*(1.0155)</f>
        <v>7.4326524876102908</v>
      </c>
      <c r="V507" s="6">
        <f>U507*Index!$H$27</f>
        <v>8.2042576273602101</v>
      </c>
      <c r="X507" s="8">
        <v>152.52674609977899</v>
      </c>
      <c r="Y507" s="41">
        <f t="shared" si="47"/>
        <v>152.53</v>
      </c>
      <c r="Z507" s="27"/>
      <c r="AA507" s="38"/>
    </row>
    <row r="508" spans="1:27">
      <c r="A508" s="2" t="s">
        <v>737</v>
      </c>
      <c r="B508" s="2" t="s">
        <v>51</v>
      </c>
      <c r="C508" s="2">
        <v>45</v>
      </c>
      <c r="D508" s="2" t="s">
        <v>62</v>
      </c>
      <c r="E508" s="2" t="s">
        <v>59</v>
      </c>
      <c r="F508" s="2" t="s">
        <v>40</v>
      </c>
      <c r="G508" s="29">
        <v>46.784382822205302</v>
      </c>
      <c r="H508" s="29">
        <v>32.540079775233501</v>
      </c>
      <c r="I508" s="29">
        <f t="shared" si="48"/>
        <v>31.699907690057699</v>
      </c>
      <c r="J508" s="8">
        <v>1.6002566273624701</v>
      </c>
      <c r="K508" s="32">
        <v>0</v>
      </c>
      <c r="L508" s="43">
        <v>1.02998085356908</v>
      </c>
      <c r="M508" s="43">
        <v>0.96060854706905396</v>
      </c>
      <c r="N508" s="8">
        <v>125.59500603609094</v>
      </c>
      <c r="O508" s="9">
        <f t="shared" si="46"/>
        <v>125.6</v>
      </c>
      <c r="P508" s="6">
        <f t="shared" si="49"/>
        <v>126.10994556083891</v>
      </c>
      <c r="Q508" s="6">
        <f t="shared" si="50"/>
        <v>128.06464971703193</v>
      </c>
      <c r="R508" s="13">
        <f>Q508*Index!$D$22</f>
        <v>167.22476383583538</v>
      </c>
      <c r="T508" s="8">
        <v>7.1718257083064723</v>
      </c>
      <c r="U508" s="6">
        <f t="shared" si="51"/>
        <v>7.2829890067852228</v>
      </c>
      <c r="V508" s="6">
        <f>U508*Index!$H$27</f>
        <v>8.0390571479696931</v>
      </c>
      <c r="X508" s="8">
        <v>175.263820983805</v>
      </c>
      <c r="Y508" s="41">
        <f t="shared" si="47"/>
        <v>175.26</v>
      </c>
      <c r="Z508" s="27"/>
      <c r="AA508" s="38"/>
    </row>
    <row r="509" spans="1:27">
      <c r="A509" s="2" t="s">
        <v>738</v>
      </c>
      <c r="B509" s="2" t="s">
        <v>51</v>
      </c>
      <c r="C509" s="2">
        <v>45</v>
      </c>
      <c r="D509" s="2" t="s">
        <v>63</v>
      </c>
      <c r="E509" s="2" t="s">
        <v>59</v>
      </c>
      <c r="F509" s="2" t="s">
        <v>40</v>
      </c>
      <c r="G509" s="29">
        <v>46.784382822205302</v>
      </c>
      <c r="H509" s="29">
        <v>42.300141455252003</v>
      </c>
      <c r="I509" s="29">
        <f t="shared" si="48"/>
        <v>46.546675540062623</v>
      </c>
      <c r="J509" s="8">
        <v>1.61351708750033</v>
      </c>
      <c r="K509" s="32">
        <v>0</v>
      </c>
      <c r="L509" s="43">
        <v>1.05103692563536</v>
      </c>
      <c r="M509" s="43">
        <v>0.99679523067203102</v>
      </c>
      <c r="N509" s="8">
        <v>150.59125746200843</v>
      </c>
      <c r="O509" s="9">
        <f t="shared" si="46"/>
        <v>150.59</v>
      </c>
      <c r="P509" s="6">
        <f t="shared" si="49"/>
        <v>151.20868161760265</v>
      </c>
      <c r="Q509" s="6">
        <f t="shared" si="50"/>
        <v>153.5524161826755</v>
      </c>
      <c r="R509" s="13">
        <f>Q509*Index!$D$22</f>
        <v>200.50628014293321</v>
      </c>
      <c r="T509" s="8">
        <v>7.1962846376258707</v>
      </c>
      <c r="U509" s="6">
        <f t="shared" si="51"/>
        <v>7.307827049509072</v>
      </c>
      <c r="V509" s="6">
        <f>U509*Index!$H$27</f>
        <v>8.0664736997061723</v>
      </c>
      <c r="X509" s="8">
        <v>208.572753842639</v>
      </c>
      <c r="Y509" s="41">
        <f t="shared" si="47"/>
        <v>208.57</v>
      </c>
      <c r="Z509" s="27"/>
      <c r="AA509" s="38"/>
    </row>
    <row r="510" spans="1:27">
      <c r="A510" s="2" t="s">
        <v>739</v>
      </c>
      <c r="B510" s="2" t="s">
        <v>51</v>
      </c>
      <c r="C510" s="2">
        <v>45</v>
      </c>
      <c r="D510" s="2" t="s">
        <v>1457</v>
      </c>
      <c r="E510" s="2" t="s">
        <v>59</v>
      </c>
      <c r="F510" s="2" t="s">
        <v>40</v>
      </c>
      <c r="G510" s="29">
        <v>46.784382822205302</v>
      </c>
      <c r="H510" s="29">
        <v>52.367583773883901</v>
      </c>
      <c r="I510" s="29">
        <f t="shared" si="48"/>
        <v>45.297480310953503</v>
      </c>
      <c r="J510" s="8">
        <v>1.6160496905900501</v>
      </c>
      <c r="K510" s="32">
        <v>0</v>
      </c>
      <c r="L510" s="43">
        <v>1.020786838949</v>
      </c>
      <c r="M510" s="43">
        <v>0.90978276121652601</v>
      </c>
      <c r="N510" s="8">
        <v>148.8088664252968</v>
      </c>
      <c r="O510" s="9">
        <f t="shared" si="46"/>
        <v>148.81</v>
      </c>
      <c r="P510" s="6">
        <f t="shared" si="49"/>
        <v>149.41898277764051</v>
      </c>
      <c r="Q510" s="6">
        <f t="shared" si="50"/>
        <v>151.73497701069394</v>
      </c>
      <c r="R510" s="13">
        <f>Q510*Index!$D$22</f>
        <v>198.13309724669958</v>
      </c>
      <c r="T510" s="8">
        <v>6.8653701127139142</v>
      </c>
      <c r="U510" s="6">
        <f t="shared" si="51"/>
        <v>6.9717833494609804</v>
      </c>
      <c r="V510" s="6">
        <f>U510*Index!$H$27</f>
        <v>7.695544331779768</v>
      </c>
      <c r="X510" s="8">
        <v>205.82864157847899</v>
      </c>
      <c r="Y510" s="41">
        <f t="shared" si="47"/>
        <v>205.83</v>
      </c>
      <c r="Z510" s="27"/>
      <c r="AA510" s="38"/>
    </row>
    <row r="511" spans="1:27">
      <c r="A511" s="2" t="s">
        <v>740</v>
      </c>
      <c r="B511" s="2" t="s">
        <v>51</v>
      </c>
      <c r="C511" s="2">
        <v>45</v>
      </c>
      <c r="D511" s="2" t="s">
        <v>1458</v>
      </c>
      <c r="E511" s="2" t="s">
        <v>59</v>
      </c>
      <c r="F511" s="2" t="s">
        <v>215</v>
      </c>
      <c r="G511" s="29">
        <v>46.784382822205302</v>
      </c>
      <c r="H511" s="29">
        <v>64.010761944511202</v>
      </c>
      <c r="I511" s="29">
        <f t="shared" si="48"/>
        <v>62.818359579888778</v>
      </c>
      <c r="J511" s="8">
        <v>1.5529603850646401</v>
      </c>
      <c r="K511" s="32">
        <v>0</v>
      </c>
      <c r="L511" s="43">
        <v>1.0045346564064199</v>
      </c>
      <c r="M511" s="43">
        <v>0.98477217077505996</v>
      </c>
      <c r="N511" s="8">
        <v>170.2087170448963</v>
      </c>
      <c r="O511" s="9">
        <f t="shared" si="46"/>
        <v>170.21</v>
      </c>
      <c r="P511" s="6">
        <f t="shared" si="49"/>
        <v>170.90657278478037</v>
      </c>
      <c r="Q511" s="6">
        <f t="shared" si="50"/>
        <v>173.55562466294447</v>
      </c>
      <c r="R511" s="13">
        <f>Q511*Index!$D$22</f>
        <v>226.62614867389038</v>
      </c>
      <c r="T511" s="8">
        <v>9.5368710436808062</v>
      </c>
      <c r="U511" s="6">
        <f t="shared" si="51"/>
        <v>9.6846925448578585</v>
      </c>
      <c r="V511" s="6">
        <f>U511*Index!$H$27</f>
        <v>10.690088472753938</v>
      </c>
      <c r="X511" s="8">
        <v>237.316237146644</v>
      </c>
      <c r="Y511" s="41">
        <f t="shared" si="47"/>
        <v>237.32</v>
      </c>
      <c r="Z511" s="27"/>
      <c r="AA511" s="38"/>
    </row>
    <row r="512" spans="1:27">
      <c r="A512" s="2" t="s">
        <v>741</v>
      </c>
      <c r="B512" s="2" t="s">
        <v>51</v>
      </c>
      <c r="C512" s="2">
        <v>45</v>
      </c>
      <c r="D512" s="2" t="s">
        <v>1452</v>
      </c>
      <c r="E512" s="2" t="s">
        <v>59</v>
      </c>
      <c r="F512" s="2" t="s">
        <v>215</v>
      </c>
      <c r="G512" s="29">
        <v>46.784382822205302</v>
      </c>
      <c r="H512" s="29">
        <v>52.784486557351499</v>
      </c>
      <c r="I512" s="29">
        <f t="shared" si="48"/>
        <v>39.452966780083671</v>
      </c>
      <c r="J512" s="8">
        <v>1.6120415516771001</v>
      </c>
      <c r="K512" s="32">
        <v>0</v>
      </c>
      <c r="L512" s="43">
        <v>0.96891802186724296</v>
      </c>
      <c r="M512" s="43">
        <v>0.893891465876127</v>
      </c>
      <c r="N512" s="8">
        <v>139.01819086539442</v>
      </c>
      <c r="O512" s="9">
        <f t="shared" si="46"/>
        <v>139.02000000000001</v>
      </c>
      <c r="P512" s="6">
        <f t="shared" si="49"/>
        <v>139.58816544794254</v>
      </c>
      <c r="Q512" s="6">
        <f t="shared" si="50"/>
        <v>141.75178201238566</v>
      </c>
      <c r="R512" s="13">
        <f>Q512*Index!$D$22</f>
        <v>185.0972014736823</v>
      </c>
      <c r="T512" s="8">
        <v>7.7716520936304532</v>
      </c>
      <c r="U512" s="6">
        <f t="shared" si="51"/>
        <v>7.892112701081726</v>
      </c>
      <c r="V512" s="6">
        <f>U512*Index!$H$27</f>
        <v>8.7114157337192939</v>
      </c>
      <c r="X512" s="8">
        <v>190.474998326714</v>
      </c>
      <c r="Y512" s="41">
        <f t="shared" si="47"/>
        <v>190.47</v>
      </c>
      <c r="Z512" s="27"/>
      <c r="AA512" s="38"/>
    </row>
    <row r="513" spans="1:27">
      <c r="A513" s="2" t="s">
        <v>742</v>
      </c>
      <c r="B513" s="2" t="s">
        <v>51</v>
      </c>
      <c r="C513" s="2">
        <v>45</v>
      </c>
      <c r="D513" s="2" t="s">
        <v>221</v>
      </c>
      <c r="E513" s="2" t="s">
        <v>59</v>
      </c>
      <c r="F513" s="2" t="s">
        <v>40</v>
      </c>
      <c r="G513" s="29">
        <v>46.784382822205302</v>
      </c>
      <c r="H513" s="29">
        <v>38.298406531494201</v>
      </c>
      <c r="I513" s="29">
        <f t="shared" si="48"/>
        <v>31.918694524977539</v>
      </c>
      <c r="J513" s="8">
        <v>1.89151321963775</v>
      </c>
      <c r="K513" s="32">
        <v>1</v>
      </c>
      <c r="L513" s="43">
        <v>1.02840761105634</v>
      </c>
      <c r="M513" s="43">
        <v>0.89946591893611405</v>
      </c>
      <c r="N513" s="8">
        <v>148.86791122836883</v>
      </c>
      <c r="O513" s="9">
        <f t="shared" si="46"/>
        <v>148.87</v>
      </c>
      <c r="P513" s="6">
        <f t="shared" si="49"/>
        <v>149.47826966440513</v>
      </c>
      <c r="Q513" s="6">
        <f t="shared" si="50"/>
        <v>151.79518284420342</v>
      </c>
      <c r="R513" s="13">
        <f>Q513*Index!$D$22</f>
        <v>198.21171305763889</v>
      </c>
      <c r="T513" s="8">
        <v>7.0131004834468875</v>
      </c>
      <c r="U513" s="6">
        <f t="shared" si="51"/>
        <v>7.1218035409403146</v>
      </c>
      <c r="V513" s="6">
        <f>U513*Index!$H$27</f>
        <v>7.8611385529886872</v>
      </c>
      <c r="X513" s="8">
        <v>206.07285161062799</v>
      </c>
      <c r="Y513" s="41">
        <f t="shared" si="47"/>
        <v>206.07</v>
      </c>
      <c r="Z513" s="27"/>
      <c r="AA513" s="38"/>
    </row>
    <row r="514" spans="1:27">
      <c r="A514" s="2" t="s">
        <v>743</v>
      </c>
      <c r="B514" s="2" t="s">
        <v>0</v>
      </c>
      <c r="C514" s="2">
        <v>60</v>
      </c>
      <c r="D514" s="2" t="s">
        <v>60</v>
      </c>
      <c r="E514" s="2" t="s">
        <v>52</v>
      </c>
      <c r="F514" s="2" t="s">
        <v>40</v>
      </c>
      <c r="G514" s="29">
        <v>60.449325982848201</v>
      </c>
      <c r="H514" s="29">
        <v>28.288615496934302</v>
      </c>
      <c r="I514" s="29">
        <f t="shared" si="48"/>
        <v>28.427999531942426</v>
      </c>
      <c r="J514" s="8">
        <v>1.25977154700212</v>
      </c>
      <c r="K514" s="32">
        <v>1</v>
      </c>
      <c r="L514" s="43">
        <v>1.00157073775528</v>
      </c>
      <c r="M514" s="43">
        <v>1</v>
      </c>
      <c r="N514" s="8">
        <v>111.965125857179</v>
      </c>
      <c r="O514" s="9">
        <f t="shared" ref="O514:O577" si="52">ROUND(J514*SUM(G514:H514)*L514*$M514,2)</f>
        <v>111.97</v>
      </c>
      <c r="P514" s="6">
        <f t="shared" si="49"/>
        <v>112.42418287319343</v>
      </c>
      <c r="Q514" s="6">
        <f t="shared" si="50"/>
        <v>114.16675770772794</v>
      </c>
      <c r="R514" s="13">
        <f>Q514*Index!$D$22</f>
        <v>149.07711954674383</v>
      </c>
      <c r="T514" s="8">
        <v>9.4686460402458703</v>
      </c>
      <c r="U514" s="6">
        <f t="shared" si="51"/>
        <v>9.6154100538696827</v>
      </c>
      <c r="V514" s="6">
        <f>U514*Index!$H$27</f>
        <v>10.613613566106579</v>
      </c>
      <c r="X514" s="8">
        <v>159.69073311285001</v>
      </c>
      <c r="Y514" s="41">
        <f t="shared" ref="Y514:Y577" si="53">ROUND((R514+V514) * IF(D514 = "Forensische en beveiligde zorg - niet klinische of ambulante zorg", 0.982799429, 1),2)</f>
        <v>159.69</v>
      </c>
      <c r="Z514" s="27"/>
      <c r="AA514" s="37"/>
    </row>
    <row r="515" spans="1:27">
      <c r="A515" s="2" t="s">
        <v>744</v>
      </c>
      <c r="B515" s="2" t="s">
        <v>0</v>
      </c>
      <c r="C515" s="2">
        <v>60</v>
      </c>
      <c r="D515" s="2" t="s">
        <v>61</v>
      </c>
      <c r="E515" s="2" t="s">
        <v>52</v>
      </c>
      <c r="F515" s="2" t="s">
        <v>40</v>
      </c>
      <c r="G515" s="29">
        <v>60.449325982848201</v>
      </c>
      <c r="H515" s="29">
        <v>42.656717347954299</v>
      </c>
      <c r="I515" s="29">
        <f t="shared" si="48"/>
        <v>44.601100136951196</v>
      </c>
      <c r="J515" s="8">
        <v>1.54187655765271</v>
      </c>
      <c r="K515" s="32">
        <v>0</v>
      </c>
      <c r="L515" s="43">
        <v>1.01885808752023</v>
      </c>
      <c r="M515" s="43">
        <v>1</v>
      </c>
      <c r="N515" s="8">
        <v>161.97478940554601</v>
      </c>
      <c r="O515" s="9">
        <f t="shared" si="52"/>
        <v>161.97</v>
      </c>
      <c r="P515" s="6">
        <f t="shared" si="49"/>
        <v>162.63888604210874</v>
      </c>
      <c r="Q515" s="6">
        <f t="shared" si="50"/>
        <v>165.15978877576143</v>
      </c>
      <c r="R515" s="13">
        <f>Q515*Index!$D$22</f>
        <v>215.6630009470131</v>
      </c>
      <c r="T515" s="8">
        <v>10.040757310799799</v>
      </c>
      <c r="U515" s="6">
        <f t="shared" si="51"/>
        <v>10.196389049117197</v>
      </c>
      <c r="V515" s="6">
        <f>U515*Index!$H$27</f>
        <v>11.254905670243147</v>
      </c>
      <c r="X515" s="8">
        <v>226.91790661725599</v>
      </c>
      <c r="Y515" s="41">
        <f t="shared" si="53"/>
        <v>226.92</v>
      </c>
      <c r="Z515" s="27"/>
      <c r="AA515" s="37"/>
    </row>
    <row r="516" spans="1:27">
      <c r="A516" s="2" t="s">
        <v>745</v>
      </c>
      <c r="B516" s="2" t="s">
        <v>0</v>
      </c>
      <c r="C516" s="2">
        <v>60</v>
      </c>
      <c r="D516" s="2" t="s">
        <v>62</v>
      </c>
      <c r="E516" s="2" t="s">
        <v>52</v>
      </c>
      <c r="F516" s="2" t="s">
        <v>40</v>
      </c>
      <c r="G516" s="29">
        <v>60.449325982848201</v>
      </c>
      <c r="H516" s="29">
        <v>57.318907112677401</v>
      </c>
      <c r="I516" s="29">
        <f t="shared" si="48"/>
        <v>60.849699264203629</v>
      </c>
      <c r="J516" s="8">
        <v>1.6417730297103501</v>
      </c>
      <c r="K516" s="32">
        <v>0</v>
      </c>
      <c r="L516" s="43">
        <v>1.02998085356908</v>
      </c>
      <c r="M516" s="43">
        <v>1</v>
      </c>
      <c r="N516" s="8">
        <v>199.145468180764</v>
      </c>
      <c r="O516" s="9">
        <f t="shared" si="52"/>
        <v>199.15</v>
      </c>
      <c r="P516" s="6">
        <f t="shared" si="49"/>
        <v>199.96196460030512</v>
      </c>
      <c r="Q516" s="6">
        <f t="shared" si="50"/>
        <v>203.06137505160987</v>
      </c>
      <c r="R516" s="13">
        <f>Q516*Index!$D$22</f>
        <v>265.15428388876751</v>
      </c>
      <c r="T516" s="8">
        <v>11.3239816099211</v>
      </c>
      <c r="U516" s="6">
        <f t="shared" si="51"/>
        <v>11.499503324874878</v>
      </c>
      <c r="V516" s="6">
        <f>U516*Index!$H$27</f>
        <v>12.693300005781936</v>
      </c>
      <c r="X516" s="8">
        <v>277.84758389454998</v>
      </c>
      <c r="Y516" s="41">
        <f t="shared" si="53"/>
        <v>277.85000000000002</v>
      </c>
      <c r="Z516" s="27"/>
      <c r="AA516" s="37"/>
    </row>
    <row r="517" spans="1:27">
      <c r="A517" s="2" t="s">
        <v>746</v>
      </c>
      <c r="B517" s="2" t="s">
        <v>0</v>
      </c>
      <c r="C517" s="2">
        <v>60</v>
      </c>
      <c r="D517" s="2" t="s">
        <v>63</v>
      </c>
      <c r="E517" s="2" t="s">
        <v>52</v>
      </c>
      <c r="F517" s="2" t="s">
        <v>40</v>
      </c>
      <c r="G517" s="29">
        <v>60.449325982848201</v>
      </c>
      <c r="H517" s="29">
        <v>74.381864683990997</v>
      </c>
      <c r="I517" s="29">
        <f t="shared" si="48"/>
        <v>81.263234135381538</v>
      </c>
      <c r="J517" s="8">
        <v>1.7245396446896999</v>
      </c>
      <c r="K517" s="32">
        <v>0</v>
      </c>
      <c r="L517" s="43">
        <v>1.05103692563536</v>
      </c>
      <c r="M517" s="43">
        <v>1</v>
      </c>
      <c r="N517" s="8">
        <v>244.38892807435801</v>
      </c>
      <c r="O517" s="9">
        <f t="shared" si="52"/>
        <v>244.39</v>
      </c>
      <c r="P517" s="6">
        <f t="shared" si="49"/>
        <v>245.39092267946288</v>
      </c>
      <c r="Q517" s="6">
        <f t="shared" si="50"/>
        <v>249.19448198099457</v>
      </c>
      <c r="R517" s="13">
        <f>Q517*Index!$D$22</f>
        <v>325.39415436298236</v>
      </c>
      <c r="T517" s="8">
        <v>11.225203849462501</v>
      </c>
      <c r="U517" s="6">
        <f t="shared" si="51"/>
        <v>11.39919450912917</v>
      </c>
      <c r="V517" s="6">
        <f>U517*Index!$H$27</f>
        <v>12.582577841918495</v>
      </c>
      <c r="X517" s="8">
        <v>337.976732204901</v>
      </c>
      <c r="Y517" s="41">
        <f t="shared" si="53"/>
        <v>337.98</v>
      </c>
      <c r="Z517" s="27"/>
      <c r="AA517" s="37"/>
    </row>
    <row r="518" spans="1:27">
      <c r="A518" s="2" t="s">
        <v>747</v>
      </c>
      <c r="B518" s="2" t="s">
        <v>0</v>
      </c>
      <c r="C518" s="2">
        <v>60</v>
      </c>
      <c r="D518" s="2" t="s">
        <v>1457</v>
      </c>
      <c r="E518" s="2" t="s">
        <v>52</v>
      </c>
      <c r="F518" s="2" t="s">
        <v>40</v>
      </c>
      <c r="G518" s="29">
        <v>60.449325982848201</v>
      </c>
      <c r="H518" s="29">
        <v>91.882091353116493</v>
      </c>
      <c r="I518" s="29">
        <f t="shared" si="48"/>
        <v>95.048579992152099</v>
      </c>
      <c r="J518" s="8">
        <v>1.7258886596971199</v>
      </c>
      <c r="K518" s="32">
        <v>0</v>
      </c>
      <c r="L518" s="43">
        <v>1.020786838949</v>
      </c>
      <c r="M518" s="43">
        <v>1</v>
      </c>
      <c r="N518" s="8">
        <v>268.372072528903</v>
      </c>
      <c r="O518" s="9">
        <f t="shared" si="52"/>
        <v>268.37</v>
      </c>
      <c r="P518" s="6">
        <f t="shared" si="49"/>
        <v>269.47239802627149</v>
      </c>
      <c r="Q518" s="6">
        <f t="shared" si="50"/>
        <v>273.64922019567871</v>
      </c>
      <c r="R518" s="13">
        <f>Q518*Index!$D$22</f>
        <v>357.32675896271883</v>
      </c>
      <c r="T518" s="8">
        <v>13.0767687060199</v>
      </c>
      <c r="U518" s="6">
        <f t="shared" si="51"/>
        <v>13.27945862096321</v>
      </c>
      <c r="V518" s="6">
        <f>U518*Index!$H$27</f>
        <v>14.658037606340473</v>
      </c>
      <c r="X518" s="8">
        <v>371.98479656905897</v>
      </c>
      <c r="Y518" s="41">
        <f t="shared" si="53"/>
        <v>371.98</v>
      </c>
      <c r="Z518" s="27"/>
      <c r="AA518" s="37"/>
    </row>
    <row r="519" spans="1:27">
      <c r="A519" s="2" t="s">
        <v>748</v>
      </c>
      <c r="B519" s="2" t="s">
        <v>0</v>
      </c>
      <c r="C519" s="2">
        <v>60</v>
      </c>
      <c r="D519" s="2" t="s">
        <v>1458</v>
      </c>
      <c r="E519" s="2" t="s">
        <v>52</v>
      </c>
      <c r="F519" s="2" t="s">
        <v>215</v>
      </c>
      <c r="G519" s="29">
        <v>60.449325982848201</v>
      </c>
      <c r="H519" s="29">
        <v>113.026235681302</v>
      </c>
      <c r="I519" s="29">
        <f t="shared" si="48"/>
        <v>113.81288774835966</v>
      </c>
      <c r="J519" s="8">
        <v>1.7247006684091799</v>
      </c>
      <c r="K519" s="32">
        <v>0</v>
      </c>
      <c r="L519" s="43">
        <v>1.0045346564064199</v>
      </c>
      <c r="M519" s="43">
        <v>1</v>
      </c>
      <c r="N519" s="8">
        <v>300.55015650067799</v>
      </c>
      <c r="O519" s="9">
        <f t="shared" si="52"/>
        <v>300.55</v>
      </c>
      <c r="P519" s="6">
        <f t="shared" si="49"/>
        <v>301.78241214233077</v>
      </c>
      <c r="Q519" s="6">
        <f t="shared" si="50"/>
        <v>306.4600395305369</v>
      </c>
      <c r="R519" s="13">
        <f>Q519*Index!$D$22</f>
        <v>400.17060015273779</v>
      </c>
      <c r="T519" s="8">
        <v>15.173290587555201</v>
      </c>
      <c r="U519" s="6">
        <f t="shared" si="51"/>
        <v>15.408476591662307</v>
      </c>
      <c r="V519" s="6">
        <f>U519*Index!$H$27</f>
        <v>17.008075086770415</v>
      </c>
      <c r="X519" s="8">
        <v>417.17867523950798</v>
      </c>
      <c r="Y519" s="41">
        <f t="shared" si="53"/>
        <v>417.18</v>
      </c>
      <c r="Z519" s="27"/>
      <c r="AA519" s="37"/>
    </row>
    <row r="520" spans="1:27">
      <c r="A520" s="2" t="s">
        <v>749</v>
      </c>
      <c r="B520" s="2" t="s">
        <v>0</v>
      </c>
      <c r="C520" s="2">
        <v>60</v>
      </c>
      <c r="D520" s="2" t="s">
        <v>1452</v>
      </c>
      <c r="E520" s="2" t="s">
        <v>52</v>
      </c>
      <c r="F520" s="2" t="s">
        <v>215</v>
      </c>
      <c r="G520" s="29">
        <v>60.449325982848201</v>
      </c>
      <c r="H520" s="29">
        <v>93.131588434475205</v>
      </c>
      <c r="I520" s="29">
        <f t="shared" si="48"/>
        <v>88.357989810947146</v>
      </c>
      <c r="J520" s="8">
        <v>1.7484723568051199</v>
      </c>
      <c r="K520" s="32">
        <v>0</v>
      </c>
      <c r="L520" s="43">
        <v>0.96891802186724296</v>
      </c>
      <c r="M520" s="43">
        <v>1</v>
      </c>
      <c r="N520" s="8">
        <v>260.18547815582201</v>
      </c>
      <c r="O520" s="9">
        <f t="shared" si="52"/>
        <v>260.19</v>
      </c>
      <c r="P520" s="6">
        <f t="shared" si="49"/>
        <v>261.25223861626085</v>
      </c>
      <c r="Q520" s="6">
        <f t="shared" si="50"/>
        <v>265.30164831481289</v>
      </c>
      <c r="R520" s="13">
        <f>Q520*Index!$D$22</f>
        <v>346.42663360053001</v>
      </c>
      <c r="T520" s="8">
        <v>13.545300167391099</v>
      </c>
      <c r="U520" s="6">
        <f t="shared" si="51"/>
        <v>13.755252319985662</v>
      </c>
      <c r="V520" s="6">
        <f>U520*Index!$H$27</f>
        <v>15.183224824599607</v>
      </c>
      <c r="X520" s="8">
        <v>355.38996238098798</v>
      </c>
      <c r="Y520" s="41">
        <f t="shared" si="53"/>
        <v>355.39</v>
      </c>
      <c r="Z520" s="27"/>
      <c r="AA520" s="37"/>
    </row>
    <row r="521" spans="1:27">
      <c r="A521" s="2" t="s">
        <v>750</v>
      </c>
      <c r="B521" s="2" t="s">
        <v>0</v>
      </c>
      <c r="C521" s="2">
        <v>60</v>
      </c>
      <c r="D521" s="2" t="s">
        <v>221</v>
      </c>
      <c r="E521" s="2" t="s">
        <v>52</v>
      </c>
      <c r="F521" s="2" t="s">
        <v>40</v>
      </c>
      <c r="G521" s="29">
        <v>60.449325982848201</v>
      </c>
      <c r="H521" s="29">
        <v>67.896874702256099</v>
      </c>
      <c r="I521" s="29">
        <f t="shared" si="48"/>
        <v>71.542883651877503</v>
      </c>
      <c r="J521" s="8">
        <v>1.8896517116610101</v>
      </c>
      <c r="K521" s="32">
        <v>1</v>
      </c>
      <c r="L521" s="43">
        <v>1.02840761105634</v>
      </c>
      <c r="M521" s="43">
        <v>1</v>
      </c>
      <c r="N521" s="8">
        <v>249.41930486217899</v>
      </c>
      <c r="O521" s="9">
        <f t="shared" si="52"/>
        <v>249.42</v>
      </c>
      <c r="P521" s="6">
        <f t="shared" si="49"/>
        <v>250.44192401211393</v>
      </c>
      <c r="Q521" s="6">
        <f t="shared" si="50"/>
        <v>254.3237738343017</v>
      </c>
      <c r="R521" s="13">
        <f>Q521*Index!$D$22</f>
        <v>332.09190132679794</v>
      </c>
      <c r="T521" s="8">
        <v>12.096172778667</v>
      </c>
      <c r="U521" s="6">
        <f t="shared" si="51"/>
        <v>12.28366345673634</v>
      </c>
      <c r="V521" s="6">
        <f>U521*Index!$H$27</f>
        <v>13.558866067644816</v>
      </c>
      <c r="X521" s="8">
        <v>345.65076739444299</v>
      </c>
      <c r="Y521" s="41">
        <f t="shared" si="53"/>
        <v>345.65</v>
      </c>
      <c r="Z521" s="27"/>
      <c r="AA521" s="37"/>
    </row>
    <row r="522" spans="1:27">
      <c r="A522" s="2" t="s">
        <v>751</v>
      </c>
      <c r="B522" s="2" t="s">
        <v>0</v>
      </c>
      <c r="C522" s="2">
        <v>60</v>
      </c>
      <c r="D522" s="2" t="s">
        <v>60</v>
      </c>
      <c r="E522" s="2" t="s">
        <v>53</v>
      </c>
      <c r="F522" s="2" t="s">
        <v>40</v>
      </c>
      <c r="G522" s="29">
        <v>60.449325982848201</v>
      </c>
      <c r="H522" s="29">
        <v>26.911320272908799</v>
      </c>
      <c r="I522" s="29">
        <f t="shared" si="48"/>
        <v>27.048540938308385</v>
      </c>
      <c r="J522" s="8">
        <v>2.4849502902113501</v>
      </c>
      <c r="K522" s="32">
        <v>0</v>
      </c>
      <c r="L522" s="43">
        <v>1.00157073775528</v>
      </c>
      <c r="M522" s="43">
        <v>1</v>
      </c>
      <c r="N522" s="8">
        <v>217.42784979860301</v>
      </c>
      <c r="O522" s="9">
        <f t="shared" si="52"/>
        <v>217.43</v>
      </c>
      <c r="P522" s="6">
        <f t="shared" si="49"/>
        <v>218.31930398277729</v>
      </c>
      <c r="Q522" s="6">
        <f t="shared" si="50"/>
        <v>221.70325319451035</v>
      </c>
      <c r="R522" s="13">
        <f>Q522*Index!$D$22</f>
        <v>289.49654911801724</v>
      </c>
      <c r="T522" s="8">
        <v>10.6383148180711</v>
      </c>
      <c r="U522" s="6">
        <f t="shared" si="51"/>
        <v>10.803208697751202</v>
      </c>
      <c r="V522" s="6">
        <f>U522*Index!$H$27</f>
        <v>11.924721020689894</v>
      </c>
      <c r="X522" s="8">
        <v>301.42127013870697</v>
      </c>
      <c r="Y522" s="41">
        <f t="shared" si="53"/>
        <v>301.42</v>
      </c>
      <c r="Z522" s="27"/>
      <c r="AA522" s="37"/>
    </row>
    <row r="523" spans="1:27">
      <c r="A523" s="2" t="s">
        <v>752</v>
      </c>
      <c r="B523" s="2" t="s">
        <v>0</v>
      </c>
      <c r="C523" s="2">
        <v>60</v>
      </c>
      <c r="D523" s="2" t="s">
        <v>61</v>
      </c>
      <c r="E523" s="2" t="s">
        <v>53</v>
      </c>
      <c r="F523" s="2" t="s">
        <v>40</v>
      </c>
      <c r="G523" s="29">
        <v>60.449325982848201</v>
      </c>
      <c r="H523" s="29">
        <v>40.676407793141898</v>
      </c>
      <c r="I523" s="29">
        <f t="shared" si="48"/>
        <v>42.583445731236999</v>
      </c>
      <c r="J523" s="8">
        <v>2.8450385955452502</v>
      </c>
      <c r="K523" s="32">
        <v>0</v>
      </c>
      <c r="L523" s="43">
        <v>1.01885808752023</v>
      </c>
      <c r="M523" s="43">
        <v>1</v>
      </c>
      <c r="N523" s="8">
        <v>293.13221213257401</v>
      </c>
      <c r="O523" s="9">
        <f t="shared" si="52"/>
        <v>293.13</v>
      </c>
      <c r="P523" s="6">
        <f t="shared" si="49"/>
        <v>294.33405420231759</v>
      </c>
      <c r="Q523" s="6">
        <f t="shared" si="50"/>
        <v>298.89623204245351</v>
      </c>
      <c r="R523" s="13">
        <f>Q523*Index!$D$22</f>
        <v>390.29390175322425</v>
      </c>
      <c r="T523" s="8">
        <v>11.5127309530488</v>
      </c>
      <c r="U523" s="6">
        <f t="shared" si="51"/>
        <v>11.691178282821058</v>
      </c>
      <c r="V523" s="6">
        <f>U523*Index!$H$27</f>
        <v>12.904873295172933</v>
      </c>
      <c r="X523" s="8">
        <v>403.19877504839701</v>
      </c>
      <c r="Y523" s="41">
        <f t="shared" si="53"/>
        <v>403.2</v>
      </c>
      <c r="Z523" s="27"/>
      <c r="AA523" s="37"/>
    </row>
    <row r="524" spans="1:27">
      <c r="A524" s="2" t="s">
        <v>753</v>
      </c>
      <c r="B524" s="2" t="s">
        <v>0</v>
      </c>
      <c r="C524" s="2">
        <v>60</v>
      </c>
      <c r="D524" s="2" t="s">
        <v>62</v>
      </c>
      <c r="E524" s="2" t="s">
        <v>53</v>
      </c>
      <c r="F524" s="2" t="s">
        <v>40</v>
      </c>
      <c r="G524" s="29">
        <v>60.449325982848201</v>
      </c>
      <c r="H524" s="29">
        <v>54.803290747407999</v>
      </c>
      <c r="I524" s="29">
        <f t="shared" si="48"/>
        <v>58.258662573051105</v>
      </c>
      <c r="J524" s="8">
        <v>2.8942271436833198</v>
      </c>
      <c r="K524" s="32">
        <v>0</v>
      </c>
      <c r="L524" s="43">
        <v>1.02998085356908</v>
      </c>
      <c r="M524" s="43">
        <v>1</v>
      </c>
      <c r="N524" s="8">
        <v>343.56788265053302</v>
      </c>
      <c r="O524" s="9">
        <f t="shared" si="52"/>
        <v>343.57</v>
      </c>
      <c r="P524" s="6">
        <f t="shared" si="49"/>
        <v>344.97651096940018</v>
      </c>
      <c r="Q524" s="6">
        <f t="shared" si="50"/>
        <v>350.3236468894259</v>
      </c>
      <c r="R524" s="13">
        <f>Q524*Index!$D$22</f>
        <v>457.44699451906303</v>
      </c>
      <c r="T524" s="8">
        <v>14.0361388884427</v>
      </c>
      <c r="U524" s="6">
        <f t="shared" si="51"/>
        <v>14.253699041213563</v>
      </c>
      <c r="V524" s="6">
        <f>U524*Index!$H$27</f>
        <v>15.733416740780731</v>
      </c>
      <c r="X524" s="8">
        <v>473.18041125984399</v>
      </c>
      <c r="Y524" s="41">
        <f t="shared" si="53"/>
        <v>473.18</v>
      </c>
      <c r="Z524" s="27"/>
      <c r="AA524" s="37"/>
    </row>
    <row r="525" spans="1:27">
      <c r="A525" s="2" t="s">
        <v>754</v>
      </c>
      <c r="B525" s="2" t="s">
        <v>0</v>
      </c>
      <c r="C525" s="2">
        <v>60</v>
      </c>
      <c r="D525" s="2" t="s">
        <v>63</v>
      </c>
      <c r="E525" s="2" t="s">
        <v>53</v>
      </c>
      <c r="F525" s="2" t="s">
        <v>40</v>
      </c>
      <c r="G525" s="29">
        <v>60.449325982848201</v>
      </c>
      <c r="H525" s="29">
        <v>71.255343548298697</v>
      </c>
      <c r="I525" s="29">
        <f t="shared" si="48"/>
        <v>77.977144972989493</v>
      </c>
      <c r="J525" s="8">
        <v>2.8315872172582899</v>
      </c>
      <c r="K525" s="32">
        <v>0</v>
      </c>
      <c r="L525" s="43">
        <v>1.05103692563536</v>
      </c>
      <c r="M525" s="43">
        <v>1</v>
      </c>
      <c r="N525" s="8">
        <v>391.966625688725</v>
      </c>
      <c r="O525" s="9">
        <f t="shared" si="52"/>
        <v>391.97</v>
      </c>
      <c r="P525" s="6">
        <f t="shared" si="49"/>
        <v>393.57368885404878</v>
      </c>
      <c r="Q525" s="6">
        <f t="shared" si="50"/>
        <v>399.67408103128656</v>
      </c>
      <c r="R525" s="13">
        <f>Q525*Index!$D$22</f>
        <v>521.88799922101111</v>
      </c>
      <c r="T525" s="8">
        <v>12.0153768587294</v>
      </c>
      <c r="U525" s="6">
        <f t="shared" si="51"/>
        <v>12.201615200039706</v>
      </c>
      <c r="V525" s="6">
        <f>U525*Index!$H$27</f>
        <v>13.468300144249763</v>
      </c>
      <c r="X525" s="8">
        <v>535.35629936526095</v>
      </c>
      <c r="Y525" s="41">
        <f t="shared" si="53"/>
        <v>535.36</v>
      </c>
      <c r="Z525" s="27"/>
      <c r="AA525" s="37"/>
    </row>
    <row r="526" spans="1:27">
      <c r="A526" s="2" t="s">
        <v>755</v>
      </c>
      <c r="B526" s="2" t="s">
        <v>0</v>
      </c>
      <c r="C526" s="2">
        <v>60</v>
      </c>
      <c r="D526" s="2" t="s">
        <v>1457</v>
      </c>
      <c r="E526" s="2" t="s">
        <v>53</v>
      </c>
      <c r="F526" s="2" t="s">
        <v>40</v>
      </c>
      <c r="G526" s="29">
        <v>60.449325982848201</v>
      </c>
      <c r="H526" s="29">
        <v>88.236761440990705</v>
      </c>
      <c r="I526" s="29">
        <f t="shared" si="48"/>
        <v>91.327475194226992</v>
      </c>
      <c r="J526" s="8">
        <v>2.88957092479427</v>
      </c>
      <c r="K526" s="32">
        <v>0</v>
      </c>
      <c r="L526" s="43">
        <v>1.020786838949</v>
      </c>
      <c r="M526" s="43">
        <v>1</v>
      </c>
      <c r="N526" s="8">
        <v>438.56983173955803</v>
      </c>
      <c r="O526" s="9">
        <f t="shared" si="52"/>
        <v>438.57</v>
      </c>
      <c r="P526" s="6">
        <f t="shared" si="49"/>
        <v>440.36796804969021</v>
      </c>
      <c r="Q526" s="6">
        <f t="shared" si="50"/>
        <v>447.19367155446042</v>
      </c>
      <c r="R526" s="13">
        <f>Q526*Index!$D$22</f>
        <v>583.93831771539351</v>
      </c>
      <c r="T526" s="8">
        <v>12.4715928566145</v>
      </c>
      <c r="U526" s="6">
        <f t="shared" si="51"/>
        <v>12.664902545892025</v>
      </c>
      <c r="V526" s="6">
        <f>U526*Index!$H$27</f>
        <v>13.979682688664994</v>
      </c>
      <c r="X526" s="8">
        <v>597.91800040405894</v>
      </c>
      <c r="Y526" s="41">
        <f t="shared" si="53"/>
        <v>597.91999999999996</v>
      </c>
      <c r="Z526" s="27"/>
      <c r="AA526" s="37"/>
    </row>
    <row r="527" spans="1:27">
      <c r="A527" s="2" t="s">
        <v>756</v>
      </c>
      <c r="B527" s="2" t="s">
        <v>0</v>
      </c>
      <c r="C527" s="2">
        <v>60</v>
      </c>
      <c r="D527" s="2" t="s">
        <v>1458</v>
      </c>
      <c r="E527" s="2" t="s">
        <v>53</v>
      </c>
      <c r="F527" s="2" t="s">
        <v>215</v>
      </c>
      <c r="G527" s="29">
        <v>60.449325982848201</v>
      </c>
      <c r="H527" s="29">
        <v>107.775408584525</v>
      </c>
      <c r="I527" s="29">
        <f t="shared" si="48"/>
        <v>108.53824995484922</v>
      </c>
      <c r="J527" s="8">
        <v>3.2077679550421099</v>
      </c>
      <c r="K527" s="32">
        <v>0</v>
      </c>
      <c r="L527" s="43">
        <v>1.0045346564064199</v>
      </c>
      <c r="M527" s="43">
        <v>1</v>
      </c>
      <c r="N527" s="8">
        <v>542.07293089318796</v>
      </c>
      <c r="O527" s="9">
        <f t="shared" si="52"/>
        <v>542.07000000000005</v>
      </c>
      <c r="P527" s="6">
        <f t="shared" si="49"/>
        <v>544.29542990984999</v>
      </c>
      <c r="Q527" s="6">
        <f t="shared" si="50"/>
        <v>552.73200907345267</v>
      </c>
      <c r="R527" s="13">
        <f>Q527*Index!$D$22</f>
        <v>721.74858468786465</v>
      </c>
      <c r="T527" s="8">
        <v>15.4683478200928</v>
      </c>
      <c r="U527" s="6">
        <f t="shared" si="51"/>
        <v>15.70810721130424</v>
      </c>
      <c r="V527" s="6">
        <f>U527*Index!$H$27</f>
        <v>17.338811227157137</v>
      </c>
      <c r="X527" s="8">
        <v>739.08739591502194</v>
      </c>
      <c r="Y527" s="41">
        <f t="shared" si="53"/>
        <v>739.09</v>
      </c>
      <c r="Z527" s="27"/>
      <c r="AA527" s="37"/>
    </row>
    <row r="528" spans="1:27">
      <c r="A528" s="2" t="s">
        <v>757</v>
      </c>
      <c r="B528" s="2" t="s">
        <v>0</v>
      </c>
      <c r="C528" s="2">
        <v>60</v>
      </c>
      <c r="D528" s="2" t="s">
        <v>1452</v>
      </c>
      <c r="E528" s="2" t="s">
        <v>53</v>
      </c>
      <c r="F528" s="2" t="s">
        <v>215</v>
      </c>
      <c r="G528" s="29">
        <v>60.449325982848201</v>
      </c>
      <c r="H528" s="29">
        <v>88.881594603106606</v>
      </c>
      <c r="I528" s="29">
        <f t="shared" si="48"/>
        <v>84.240094194909489</v>
      </c>
      <c r="J528" s="8">
        <v>3.3752730819649299</v>
      </c>
      <c r="K528" s="32">
        <v>0</v>
      </c>
      <c r="L528" s="43">
        <v>0.96891802186724296</v>
      </c>
      <c r="M528" s="43">
        <v>1</v>
      </c>
      <c r="N528" s="8">
        <v>488.36630517109802</v>
      </c>
      <c r="O528" s="9">
        <f t="shared" si="52"/>
        <v>488.37</v>
      </c>
      <c r="P528" s="6">
        <f t="shared" si="49"/>
        <v>490.3686070222995</v>
      </c>
      <c r="Q528" s="6">
        <f t="shared" si="50"/>
        <v>497.96932043114515</v>
      </c>
      <c r="R528" s="13">
        <f>Q528*Index!$D$22</f>
        <v>650.24034493973886</v>
      </c>
      <c r="T528" s="8">
        <v>14.668460306278201</v>
      </c>
      <c r="U528" s="6">
        <f t="shared" si="51"/>
        <v>14.895821441025515</v>
      </c>
      <c r="V528" s="6">
        <f>U528*Index!$H$27</f>
        <v>16.442199723052223</v>
      </c>
      <c r="X528" s="8">
        <v>655.215224218858</v>
      </c>
      <c r="Y528" s="41">
        <f t="shared" si="53"/>
        <v>655.22</v>
      </c>
      <c r="Z528" s="27"/>
      <c r="AA528" s="37"/>
    </row>
    <row r="529" spans="1:27">
      <c r="A529" s="2" t="s">
        <v>758</v>
      </c>
      <c r="B529" s="2" t="s">
        <v>0</v>
      </c>
      <c r="C529" s="2">
        <v>60</v>
      </c>
      <c r="D529" s="2" t="s">
        <v>221</v>
      </c>
      <c r="E529" s="2" t="s">
        <v>53</v>
      </c>
      <c r="F529" s="2" t="s">
        <v>40</v>
      </c>
      <c r="G529" s="29">
        <v>60.449325982848201</v>
      </c>
      <c r="H529" s="29">
        <v>64.453442775698505</v>
      </c>
      <c r="I529" s="29">
        <f t="shared" si="48"/>
        <v>68.001632050451292</v>
      </c>
      <c r="J529" s="8">
        <v>3.17753766802032</v>
      </c>
      <c r="K529" s="32">
        <v>1</v>
      </c>
      <c r="L529" s="43">
        <v>1.02840761105634</v>
      </c>
      <c r="M529" s="43">
        <v>1</v>
      </c>
      <c r="N529" s="8">
        <v>408.15775764410699</v>
      </c>
      <c r="O529" s="9">
        <f t="shared" si="52"/>
        <v>408.16</v>
      </c>
      <c r="P529" s="6">
        <f t="shared" si="49"/>
        <v>409.83120445044784</v>
      </c>
      <c r="Q529" s="6">
        <f t="shared" si="50"/>
        <v>416.18358811942983</v>
      </c>
      <c r="R529" s="13">
        <f>Q529*Index!$D$22</f>
        <v>543.44584855695973</v>
      </c>
      <c r="T529" s="8">
        <v>11.4647979159811</v>
      </c>
      <c r="U529" s="6">
        <f t="shared" si="51"/>
        <v>11.642502283678807</v>
      </c>
      <c r="V529" s="6">
        <f>U529*Index!$H$27</f>
        <v>12.851144099855665</v>
      </c>
      <c r="X529" s="8">
        <v>556.29699265681597</v>
      </c>
      <c r="Y529" s="41">
        <f t="shared" si="53"/>
        <v>556.29999999999995</v>
      </c>
      <c r="Z529" s="27"/>
      <c r="AA529" s="37"/>
    </row>
    <row r="530" spans="1:27">
      <c r="A530" s="2" t="s">
        <v>759</v>
      </c>
      <c r="B530" s="2" t="s">
        <v>0</v>
      </c>
      <c r="C530" s="2">
        <v>60</v>
      </c>
      <c r="D530" s="2" t="s">
        <v>60</v>
      </c>
      <c r="E530" s="2" t="s">
        <v>54</v>
      </c>
      <c r="F530" s="2" t="s">
        <v>40</v>
      </c>
      <c r="G530" s="29">
        <v>60.449325982848201</v>
      </c>
      <c r="H530" s="29">
        <v>29.377156754219499</v>
      </c>
      <c r="I530" s="29">
        <f t="shared" si="48"/>
        <v>29.518250602078616</v>
      </c>
      <c r="J530" s="8">
        <v>1.93920068430038</v>
      </c>
      <c r="K530" s="32">
        <v>0</v>
      </c>
      <c r="L530" s="43">
        <v>1.00157073775528</v>
      </c>
      <c r="M530" s="43">
        <v>1</v>
      </c>
      <c r="N530" s="8">
        <v>174.46518607833701</v>
      </c>
      <c r="O530" s="9">
        <f t="shared" si="52"/>
        <v>174.47</v>
      </c>
      <c r="P530" s="6">
        <f t="shared" si="49"/>
        <v>175.1804933412582</v>
      </c>
      <c r="Q530" s="6">
        <f t="shared" si="50"/>
        <v>177.89579098804771</v>
      </c>
      <c r="R530" s="13">
        <f>Q530*Index!$D$22</f>
        <v>232.29346819045728</v>
      </c>
      <c r="T530" s="8">
        <v>9.2497207390041307</v>
      </c>
      <c r="U530" s="6">
        <f t="shared" si="51"/>
        <v>9.3930914104586947</v>
      </c>
      <c r="V530" s="6">
        <f>U530*Index!$H$27</f>
        <v>10.368215381683267</v>
      </c>
      <c r="X530" s="8">
        <v>242.66168357214099</v>
      </c>
      <c r="Y530" s="41">
        <f t="shared" si="53"/>
        <v>242.66</v>
      </c>
      <c r="Z530" s="27"/>
      <c r="AA530" s="37"/>
    </row>
    <row r="531" spans="1:27">
      <c r="A531" s="2" t="s">
        <v>760</v>
      </c>
      <c r="B531" s="2" t="s">
        <v>0</v>
      </c>
      <c r="C531" s="2">
        <v>60</v>
      </c>
      <c r="D531" s="2" t="s">
        <v>61</v>
      </c>
      <c r="E531" s="2" t="s">
        <v>54</v>
      </c>
      <c r="F531" s="2" t="s">
        <v>40</v>
      </c>
      <c r="G531" s="29">
        <v>60.449325982848201</v>
      </c>
      <c r="H531" s="29">
        <v>44.225752235466302</v>
      </c>
      <c r="I531" s="29">
        <f t="shared" si="48"/>
        <v>46.199724021694188</v>
      </c>
      <c r="J531" s="8">
        <v>2.2141459313618301</v>
      </c>
      <c r="K531" s="32">
        <v>0</v>
      </c>
      <c r="L531" s="43">
        <v>1.01885808752023</v>
      </c>
      <c r="M531" s="43">
        <v>1</v>
      </c>
      <c r="N531" s="8">
        <v>236.13656015116101</v>
      </c>
      <c r="O531" s="9">
        <f t="shared" si="52"/>
        <v>236.14</v>
      </c>
      <c r="P531" s="6">
        <f t="shared" si="49"/>
        <v>237.10472004778077</v>
      </c>
      <c r="Q531" s="6">
        <f t="shared" si="50"/>
        <v>240.77984320852138</v>
      </c>
      <c r="R531" s="13">
        <f>Q531*Index!$D$22</f>
        <v>314.40645413032752</v>
      </c>
      <c r="T531" s="8">
        <v>9.8599876288059392</v>
      </c>
      <c r="U531" s="6">
        <f t="shared" si="51"/>
        <v>10.012817437052432</v>
      </c>
      <c r="V531" s="6">
        <f>U531*Index!$H$27</f>
        <v>11.052276958493247</v>
      </c>
      <c r="X531" s="8">
        <v>325.45873108882103</v>
      </c>
      <c r="Y531" s="41">
        <f t="shared" si="53"/>
        <v>325.45999999999998</v>
      </c>
      <c r="Z531" s="27"/>
      <c r="AA531" s="37"/>
    </row>
    <row r="532" spans="1:27">
      <c r="A532" s="2" t="s">
        <v>761</v>
      </c>
      <c r="B532" s="2" t="s">
        <v>0</v>
      </c>
      <c r="C532" s="2">
        <v>60</v>
      </c>
      <c r="D532" s="2" t="s">
        <v>62</v>
      </c>
      <c r="E532" s="2" t="s">
        <v>54</v>
      </c>
      <c r="F532" s="2" t="s">
        <v>40</v>
      </c>
      <c r="G532" s="29">
        <v>60.449325982848201</v>
      </c>
      <c r="H532" s="29">
        <v>59.319161246115897</v>
      </c>
      <c r="I532" s="29">
        <f t="shared" si="48"/>
        <v>62.909922723917681</v>
      </c>
      <c r="J532" s="8">
        <v>2.2532311271736298</v>
      </c>
      <c r="K532" s="32">
        <v>0</v>
      </c>
      <c r="L532" s="43">
        <v>1.02998085356908</v>
      </c>
      <c r="M532" s="43">
        <v>1</v>
      </c>
      <c r="N532" s="8">
        <v>277.95689901083898</v>
      </c>
      <c r="O532" s="9">
        <f t="shared" si="52"/>
        <v>277.95999999999998</v>
      </c>
      <c r="P532" s="6">
        <f t="shared" si="49"/>
        <v>279.09652229678341</v>
      </c>
      <c r="Q532" s="6">
        <f t="shared" si="50"/>
        <v>283.42251839238355</v>
      </c>
      <c r="R532" s="13">
        <f>Q532*Index!$D$22</f>
        <v>370.088574861582</v>
      </c>
      <c r="T532" s="8">
        <v>10.6141320652163</v>
      </c>
      <c r="U532" s="6">
        <f t="shared" si="51"/>
        <v>10.778651112227154</v>
      </c>
      <c r="V532" s="6">
        <f>U532*Index!$H$27</f>
        <v>11.897614041225824</v>
      </c>
      <c r="X532" s="8">
        <v>381.98618890280801</v>
      </c>
      <c r="Y532" s="41">
        <f t="shared" si="53"/>
        <v>381.99</v>
      </c>
      <c r="Z532" s="27"/>
      <c r="AA532" s="37"/>
    </row>
    <row r="533" spans="1:27">
      <c r="A533" s="2" t="s">
        <v>762</v>
      </c>
      <c r="B533" s="2" t="s">
        <v>0</v>
      </c>
      <c r="C533" s="2">
        <v>60</v>
      </c>
      <c r="D533" s="2" t="s">
        <v>63</v>
      </c>
      <c r="E533" s="2" t="s">
        <v>54</v>
      </c>
      <c r="F533" s="2" t="s">
        <v>40</v>
      </c>
      <c r="G533" s="29">
        <v>60.449325982848201</v>
      </c>
      <c r="H533" s="29">
        <v>76.875774120999097</v>
      </c>
      <c r="I533" s="29">
        <f t="shared" si="48"/>
        <v>83.88442504286752</v>
      </c>
      <c r="J533" s="8">
        <v>2.2739089001080099</v>
      </c>
      <c r="K533" s="32">
        <v>0</v>
      </c>
      <c r="L533" s="43">
        <v>1.05103692563536</v>
      </c>
      <c r="M533" s="43">
        <v>1</v>
      </c>
      <c r="N533" s="8">
        <v>328.20180104334702</v>
      </c>
      <c r="O533" s="9">
        <f t="shared" si="52"/>
        <v>328.2</v>
      </c>
      <c r="P533" s="6">
        <f t="shared" si="49"/>
        <v>329.54742842762477</v>
      </c>
      <c r="Q533" s="6">
        <f t="shared" si="50"/>
        <v>334.65541356825298</v>
      </c>
      <c r="R533" s="13">
        <f>Q533*Index!$D$22</f>
        <v>436.98766696343199</v>
      </c>
      <c r="T533" s="8">
        <v>10.305598912382299</v>
      </c>
      <c r="U533" s="6">
        <f t="shared" si="51"/>
        <v>10.465335695524226</v>
      </c>
      <c r="V533" s="6">
        <f>U533*Index!$H$27</f>
        <v>11.551772445437589</v>
      </c>
      <c r="X533" s="8">
        <v>448.53943940887001</v>
      </c>
      <c r="Y533" s="41">
        <f t="shared" si="53"/>
        <v>448.54</v>
      </c>
      <c r="Z533" s="27"/>
      <c r="AA533" s="37"/>
    </row>
    <row r="534" spans="1:27">
      <c r="A534" s="2" t="s">
        <v>763</v>
      </c>
      <c r="B534" s="2" t="s">
        <v>0</v>
      </c>
      <c r="C534" s="2">
        <v>60</v>
      </c>
      <c r="D534" s="2" t="s">
        <v>1457</v>
      </c>
      <c r="E534" s="2" t="s">
        <v>54</v>
      </c>
      <c r="F534" s="2" t="s">
        <v>40</v>
      </c>
      <c r="G534" s="29">
        <v>60.449325982848201</v>
      </c>
      <c r="H534" s="29">
        <v>94.803981533771093</v>
      </c>
      <c r="I534" s="29">
        <f t="shared" si="48"/>
        <v>98.031207033418639</v>
      </c>
      <c r="J534" s="8">
        <v>2.3644604335863799</v>
      </c>
      <c r="K534" s="32">
        <v>0</v>
      </c>
      <c r="L534" s="43">
        <v>1.020786838949</v>
      </c>
      <c r="M534" s="43">
        <v>1</v>
      </c>
      <c r="N534" s="8">
        <v>374.72094981064299</v>
      </c>
      <c r="O534" s="9">
        <f t="shared" si="52"/>
        <v>374.72</v>
      </c>
      <c r="P534" s="6">
        <f t="shared" si="49"/>
        <v>376.25730570486661</v>
      </c>
      <c r="Q534" s="6">
        <f t="shared" si="50"/>
        <v>382.08929394329209</v>
      </c>
      <c r="R534" s="13">
        <f>Q534*Index!$D$22</f>
        <v>498.92606652224674</v>
      </c>
      <c r="T534" s="8">
        <v>12.149138469079499</v>
      </c>
      <c r="U534" s="6">
        <f t="shared" si="51"/>
        <v>12.337450115350233</v>
      </c>
      <c r="V534" s="6">
        <f>U534*Index!$H$27</f>
        <v>13.618236474766478</v>
      </c>
      <c r="X534" s="8">
        <v>512.54430299701301</v>
      </c>
      <c r="Y534" s="41">
        <f t="shared" si="53"/>
        <v>512.54</v>
      </c>
      <c r="Z534" s="27"/>
      <c r="AA534" s="37"/>
    </row>
    <row r="535" spans="1:27">
      <c r="A535" s="2" t="s">
        <v>764</v>
      </c>
      <c r="B535" s="2" t="s">
        <v>0</v>
      </c>
      <c r="C535" s="2">
        <v>60</v>
      </c>
      <c r="D535" s="2" t="s">
        <v>1458</v>
      </c>
      <c r="E535" s="2" t="s">
        <v>54</v>
      </c>
      <c r="F535" s="2" t="s">
        <v>215</v>
      </c>
      <c r="G535" s="29">
        <v>60.449325982848201</v>
      </c>
      <c r="H535" s="29">
        <v>117.186394436241</v>
      </c>
      <c r="I535" s="29">
        <f t="shared" si="48"/>
        <v>117.99191139384845</v>
      </c>
      <c r="J535" s="8">
        <v>2.30496843471875</v>
      </c>
      <c r="K535" s="32">
        <v>0</v>
      </c>
      <c r="L535" s="43">
        <v>1.0045346564064199</v>
      </c>
      <c r="M535" s="43">
        <v>1</v>
      </c>
      <c r="N535" s="8">
        <v>411.30141960544</v>
      </c>
      <c r="O535" s="9">
        <f t="shared" si="52"/>
        <v>411.3</v>
      </c>
      <c r="P535" s="6">
        <f t="shared" si="49"/>
        <v>412.98775542582229</v>
      </c>
      <c r="Q535" s="6">
        <f t="shared" si="50"/>
        <v>419.38906563492259</v>
      </c>
      <c r="R535" s="13">
        <f>Q535*Index!$D$22</f>
        <v>547.63150964059025</v>
      </c>
      <c r="T535" s="8">
        <v>14.4067020181795</v>
      </c>
      <c r="U535" s="6">
        <f t="shared" si="51"/>
        <v>14.630005899461283</v>
      </c>
      <c r="V535" s="6">
        <f>U535*Index!$H$27</f>
        <v>16.148789101745159</v>
      </c>
      <c r="X535" s="8">
        <v>563.78029874233596</v>
      </c>
      <c r="Y535" s="41">
        <f t="shared" si="53"/>
        <v>563.78</v>
      </c>
      <c r="Z535" s="27"/>
      <c r="AA535" s="37"/>
    </row>
    <row r="536" spans="1:27">
      <c r="A536" s="2" t="s">
        <v>765</v>
      </c>
      <c r="B536" s="2" t="s">
        <v>0</v>
      </c>
      <c r="C536" s="2">
        <v>60</v>
      </c>
      <c r="D536" s="2" t="s">
        <v>1452</v>
      </c>
      <c r="E536" s="2" t="s">
        <v>54</v>
      </c>
      <c r="F536" s="2" t="s">
        <v>215</v>
      </c>
      <c r="G536" s="29">
        <v>60.449325982848201</v>
      </c>
      <c r="H536" s="29">
        <v>96.502352629035499</v>
      </c>
      <c r="I536" s="29">
        <f t="shared" si="48"/>
        <v>91.623983986521409</v>
      </c>
      <c r="J536" s="8">
        <v>2.48077722076644</v>
      </c>
      <c r="K536" s="32">
        <v>0</v>
      </c>
      <c r="L536" s="43">
        <v>0.96891802186724296</v>
      </c>
      <c r="M536" s="43">
        <v>1</v>
      </c>
      <c r="N536" s="8">
        <v>377.26000325856597</v>
      </c>
      <c r="O536" s="9">
        <f t="shared" si="52"/>
        <v>377.26</v>
      </c>
      <c r="P536" s="6">
        <f t="shared" si="49"/>
        <v>378.8067692719261</v>
      </c>
      <c r="Q536" s="6">
        <f t="shared" si="50"/>
        <v>384.678274195641</v>
      </c>
      <c r="R536" s="13">
        <f>Q536*Index!$D$22</f>
        <v>502.3067153760195</v>
      </c>
      <c r="T536" s="8">
        <v>13.0051088803231</v>
      </c>
      <c r="U536" s="6">
        <f t="shared" si="51"/>
        <v>13.206688067968109</v>
      </c>
      <c r="V536" s="6">
        <f>U536*Index!$H$27</f>
        <v>14.577712531886572</v>
      </c>
      <c r="X536" s="8">
        <v>507.99372060688199</v>
      </c>
      <c r="Y536" s="41">
        <f t="shared" si="53"/>
        <v>507.99</v>
      </c>
      <c r="Z536" s="27"/>
      <c r="AA536" s="37"/>
    </row>
    <row r="537" spans="1:27">
      <c r="A537" s="2" t="s">
        <v>766</v>
      </c>
      <c r="B537" s="2" t="s">
        <v>0</v>
      </c>
      <c r="C537" s="2">
        <v>60</v>
      </c>
      <c r="D537" s="2" t="s">
        <v>221</v>
      </c>
      <c r="E537" s="2" t="s">
        <v>54</v>
      </c>
      <c r="F537" s="2" t="s">
        <v>40</v>
      </c>
      <c r="G537" s="29">
        <v>60.449325982848201</v>
      </c>
      <c r="H537" s="29">
        <v>70.613602651537093</v>
      </c>
      <c r="I537" s="29">
        <f t="shared" si="48"/>
        <v>74.336787352087555</v>
      </c>
      <c r="J537" s="8">
        <v>2.5715442965362398</v>
      </c>
      <c r="K537" s="32">
        <v>1</v>
      </c>
      <c r="L537" s="43">
        <v>1.02840761105634</v>
      </c>
      <c r="M537" s="43">
        <v>1</v>
      </c>
      <c r="N537" s="8">
        <v>346.60846099874101</v>
      </c>
      <c r="O537" s="9">
        <f t="shared" si="52"/>
        <v>346.61</v>
      </c>
      <c r="P537" s="6">
        <f t="shared" si="49"/>
        <v>348.02955568883584</v>
      </c>
      <c r="Q537" s="6">
        <f t="shared" si="50"/>
        <v>353.42401380201284</v>
      </c>
      <c r="R537" s="13">
        <f>Q537*Index!$D$22</f>
        <v>461.49540386471273</v>
      </c>
      <c r="T537" s="8">
        <v>12.5092795373649</v>
      </c>
      <c r="U537" s="6">
        <f t="shared" si="51"/>
        <v>12.703173370194056</v>
      </c>
      <c r="V537" s="6">
        <f>U537*Index!$H$27</f>
        <v>14.021926517864422</v>
      </c>
      <c r="X537" s="8">
        <v>475.51733038257697</v>
      </c>
      <c r="Y537" s="41">
        <f t="shared" si="53"/>
        <v>475.52</v>
      </c>
      <c r="Z537" s="27"/>
      <c r="AA537" s="37"/>
    </row>
    <row r="538" spans="1:27">
      <c r="A538" s="2" t="s">
        <v>767</v>
      </c>
      <c r="B538" s="2" t="s">
        <v>0</v>
      </c>
      <c r="C538" s="2">
        <v>60</v>
      </c>
      <c r="D538" s="2" t="s">
        <v>60</v>
      </c>
      <c r="E538" s="2" t="s">
        <v>55</v>
      </c>
      <c r="F538" s="2" t="s">
        <v>40</v>
      </c>
      <c r="G538" s="29">
        <v>60.449325982848201</v>
      </c>
      <c r="H538" s="29">
        <v>24.756819601646502</v>
      </c>
      <c r="I538" s="29">
        <f t="shared" si="48"/>
        <v>24.890656111497954</v>
      </c>
      <c r="J538" s="8">
        <v>1.3558380158188299</v>
      </c>
      <c r="K538" s="32">
        <v>1</v>
      </c>
      <c r="L538" s="43">
        <v>1.00157073775528</v>
      </c>
      <c r="M538" s="43">
        <v>1</v>
      </c>
      <c r="N538" s="8">
        <v>115.70719199281299</v>
      </c>
      <c r="O538" s="9">
        <f t="shared" si="52"/>
        <v>115.71</v>
      </c>
      <c r="P538" s="6">
        <f t="shared" si="49"/>
        <v>116.18159147998352</v>
      </c>
      <c r="Q538" s="6">
        <f t="shared" si="50"/>
        <v>117.98240614792327</v>
      </c>
      <c r="R538" s="13">
        <f>Q538*Index!$D$22</f>
        <v>154.05953202904945</v>
      </c>
      <c r="T538" s="8">
        <v>8.6031058718735203</v>
      </c>
      <c r="U538" s="6">
        <f t="shared" si="51"/>
        <v>8.7364540128875596</v>
      </c>
      <c r="V538" s="6">
        <f>U538*Index!$H$27</f>
        <v>9.6434105577777967</v>
      </c>
      <c r="X538" s="8">
        <v>163.70294258682699</v>
      </c>
      <c r="Y538" s="41">
        <f t="shared" si="53"/>
        <v>163.69999999999999</v>
      </c>
      <c r="Z538" s="27"/>
      <c r="AA538" s="37"/>
    </row>
    <row r="539" spans="1:27">
      <c r="A539" s="2" t="s">
        <v>768</v>
      </c>
      <c r="B539" s="2" t="s">
        <v>0</v>
      </c>
      <c r="C539" s="2">
        <v>60</v>
      </c>
      <c r="D539" s="2" t="s">
        <v>61</v>
      </c>
      <c r="E539" s="2" t="s">
        <v>55</v>
      </c>
      <c r="F539" s="2" t="s">
        <v>40</v>
      </c>
      <c r="G539" s="29">
        <v>60.449325982848201</v>
      </c>
      <c r="H539" s="29">
        <v>37.418670641919</v>
      </c>
      <c r="I539" s="29">
        <f t="shared" si="48"/>
        <v>39.26427388769843</v>
      </c>
      <c r="J539" s="8">
        <v>1.6801439959973401</v>
      </c>
      <c r="K539" s="32">
        <v>0</v>
      </c>
      <c r="L539" s="43">
        <v>1.01885808752023</v>
      </c>
      <c r="M539" s="43">
        <v>1</v>
      </c>
      <c r="N539" s="8">
        <v>167.53320614178</v>
      </c>
      <c r="O539" s="9">
        <f t="shared" si="52"/>
        <v>167.53</v>
      </c>
      <c r="P539" s="6">
        <f t="shared" si="49"/>
        <v>168.22009228696129</v>
      </c>
      <c r="Q539" s="6">
        <f t="shared" si="50"/>
        <v>170.8275037174092</v>
      </c>
      <c r="R539" s="13">
        <f>Q539*Index!$D$22</f>
        <v>223.06381213651838</v>
      </c>
      <c r="T539" s="8">
        <v>9.6619115683152508</v>
      </c>
      <c r="U539" s="6">
        <f t="shared" si="51"/>
        <v>9.811671197624138</v>
      </c>
      <c r="V539" s="6">
        <f>U539*Index!$H$27</f>
        <v>10.830249146511553</v>
      </c>
      <c r="X539" s="8">
        <v>233.89406128303</v>
      </c>
      <c r="Y539" s="41">
        <f t="shared" si="53"/>
        <v>233.89</v>
      </c>
      <c r="Z539" s="27"/>
      <c r="AA539" s="37"/>
    </row>
    <row r="540" spans="1:27">
      <c r="A540" s="2" t="s">
        <v>769</v>
      </c>
      <c r="B540" s="2" t="s">
        <v>0</v>
      </c>
      <c r="C540" s="2">
        <v>60</v>
      </c>
      <c r="D540" s="2" t="s">
        <v>62</v>
      </c>
      <c r="E540" s="2" t="s">
        <v>55</v>
      </c>
      <c r="F540" s="2" t="s">
        <v>40</v>
      </c>
      <c r="G540" s="29">
        <v>60.449325982848201</v>
      </c>
      <c r="H540" s="29">
        <v>50.412311694731301</v>
      </c>
      <c r="I540" s="29">
        <f t="shared" si="48"/>
        <v>53.736038220371206</v>
      </c>
      <c r="J540" s="8">
        <v>1.72438944929476</v>
      </c>
      <c r="K540" s="32">
        <v>0</v>
      </c>
      <c r="L540" s="43">
        <v>1.02998085356908</v>
      </c>
      <c r="M540" s="43">
        <v>1</v>
      </c>
      <c r="N540" s="8">
        <v>196.90003729591101</v>
      </c>
      <c r="O540" s="9">
        <f t="shared" si="52"/>
        <v>196.9</v>
      </c>
      <c r="P540" s="6">
        <f t="shared" si="49"/>
        <v>197.70732744882423</v>
      </c>
      <c r="Q540" s="6">
        <f t="shared" si="50"/>
        <v>200.77179102428101</v>
      </c>
      <c r="R540" s="13">
        <f>Q540*Index!$D$22</f>
        <v>262.16458181955198</v>
      </c>
      <c r="T540" s="8">
        <v>11.086551545511</v>
      </c>
      <c r="U540" s="6">
        <f t="shared" si="51"/>
        <v>11.258393094466422</v>
      </c>
      <c r="V540" s="6">
        <f>U540*Index!$H$27</f>
        <v>12.427159425395518</v>
      </c>
      <c r="X540" s="8">
        <v>274.59174124494803</v>
      </c>
      <c r="Y540" s="41">
        <f t="shared" si="53"/>
        <v>274.58999999999997</v>
      </c>
      <c r="Z540" s="27"/>
      <c r="AA540" s="37"/>
    </row>
    <row r="541" spans="1:27">
      <c r="A541" s="2" t="s">
        <v>770</v>
      </c>
      <c r="B541" s="2" t="s">
        <v>0</v>
      </c>
      <c r="C541" s="2">
        <v>60</v>
      </c>
      <c r="D541" s="2" t="s">
        <v>63</v>
      </c>
      <c r="E541" s="2" t="s">
        <v>55</v>
      </c>
      <c r="F541" s="2" t="s">
        <v>40</v>
      </c>
      <c r="G541" s="29">
        <v>60.449325982848201</v>
      </c>
      <c r="H541" s="29">
        <v>65.544441973919007</v>
      </c>
      <c r="I541" s="29">
        <f t="shared" si="48"/>
        <v>71.974776539647365</v>
      </c>
      <c r="J541" s="8">
        <v>1.71269449571428</v>
      </c>
      <c r="K541" s="32">
        <v>0</v>
      </c>
      <c r="L541" s="43">
        <v>1.05103692563536</v>
      </c>
      <c r="M541" s="43">
        <v>1</v>
      </c>
      <c r="N541" s="8">
        <v>226.80203149018101</v>
      </c>
      <c r="O541" s="9">
        <f t="shared" si="52"/>
        <v>226.8</v>
      </c>
      <c r="P541" s="6">
        <f t="shared" si="49"/>
        <v>227.73191981929074</v>
      </c>
      <c r="Q541" s="6">
        <f t="shared" si="50"/>
        <v>231.26176457648975</v>
      </c>
      <c r="R541" s="13">
        <f>Q541*Index!$D$22</f>
        <v>301.97789984208885</v>
      </c>
      <c r="T541" s="8">
        <v>10.0217433489107</v>
      </c>
      <c r="U541" s="6">
        <f t="shared" si="51"/>
        <v>10.177080370818818</v>
      </c>
      <c r="V541" s="6">
        <f>U541*Index!$H$27</f>
        <v>11.233592502236464</v>
      </c>
      <c r="X541" s="8">
        <v>313.21149234432499</v>
      </c>
      <c r="Y541" s="41">
        <f t="shared" si="53"/>
        <v>313.20999999999998</v>
      </c>
      <c r="Z541" s="27"/>
      <c r="AA541" s="37"/>
    </row>
    <row r="542" spans="1:27">
      <c r="A542" s="2" t="s">
        <v>771</v>
      </c>
      <c r="B542" s="2" t="s">
        <v>0</v>
      </c>
      <c r="C542" s="2">
        <v>60</v>
      </c>
      <c r="D542" s="2" t="s">
        <v>1457</v>
      </c>
      <c r="E542" s="2" t="s">
        <v>55</v>
      </c>
      <c r="F542" s="2" t="s">
        <v>40</v>
      </c>
      <c r="G542" s="29">
        <v>60.449325982848201</v>
      </c>
      <c r="H542" s="29">
        <v>81.162105977459106</v>
      </c>
      <c r="I542" s="29">
        <f t="shared" si="48"/>
        <v>84.105760006955279</v>
      </c>
      <c r="J542" s="8">
        <v>1.71060167776137</v>
      </c>
      <c r="K542" s="32">
        <v>0</v>
      </c>
      <c r="L542" s="43">
        <v>1.020786838949</v>
      </c>
      <c r="M542" s="43">
        <v>1</v>
      </c>
      <c r="N542" s="8">
        <v>247.27617262309701</v>
      </c>
      <c r="O542" s="9">
        <f t="shared" si="52"/>
        <v>247.28</v>
      </c>
      <c r="P542" s="6">
        <f t="shared" si="49"/>
        <v>248.29000493085169</v>
      </c>
      <c r="Q542" s="6">
        <f t="shared" si="50"/>
        <v>252.1385000072799</v>
      </c>
      <c r="R542" s="13">
        <f>Q542*Index!$D$22</f>
        <v>329.23840584269828</v>
      </c>
      <c r="T542" s="8">
        <v>11.356588882601899</v>
      </c>
      <c r="U542" s="6">
        <f t="shared" si="51"/>
        <v>11.532616010282229</v>
      </c>
      <c r="V542" s="6">
        <f>U542*Index!$H$27</f>
        <v>12.72985021477778</v>
      </c>
      <c r="X542" s="8">
        <v>341.96825605747603</v>
      </c>
      <c r="Y542" s="41">
        <f t="shared" si="53"/>
        <v>341.97</v>
      </c>
      <c r="Z542" s="27"/>
      <c r="AA542" s="37"/>
    </row>
    <row r="543" spans="1:27">
      <c r="A543" s="2" t="s">
        <v>772</v>
      </c>
      <c r="B543" s="2" t="s">
        <v>0</v>
      </c>
      <c r="C543" s="2">
        <v>60</v>
      </c>
      <c r="D543" s="2" t="s">
        <v>1458</v>
      </c>
      <c r="E543" s="2" t="s">
        <v>55</v>
      </c>
      <c r="F543" s="2" t="s">
        <v>215</v>
      </c>
      <c r="G543" s="29">
        <v>60.449325982848201</v>
      </c>
      <c r="H543" s="29">
        <v>99.143818429560298</v>
      </c>
      <c r="I543" s="29">
        <f t="shared" si="48"/>
        <v>99.867518504290729</v>
      </c>
      <c r="J543" s="8">
        <v>1.55933154650274</v>
      </c>
      <c r="K543" s="32">
        <v>0</v>
      </c>
      <c r="L543" s="43">
        <v>1.0045346564064199</v>
      </c>
      <c r="M543" s="43">
        <v>1</v>
      </c>
      <c r="N543" s="8">
        <v>249.98711304456901</v>
      </c>
      <c r="O543" s="9">
        <f t="shared" si="52"/>
        <v>249.99</v>
      </c>
      <c r="P543" s="6">
        <f t="shared" si="49"/>
        <v>251.01206020805174</v>
      </c>
      <c r="Q543" s="6">
        <f t="shared" si="50"/>
        <v>254.90274714127656</v>
      </c>
      <c r="R543" s="13">
        <f>Q543*Index!$D$22</f>
        <v>332.84791537704564</v>
      </c>
      <c r="T543" s="8">
        <v>14.9062388280677</v>
      </c>
      <c r="U543" s="6">
        <f t="shared" si="51"/>
        <v>15.13728552990275</v>
      </c>
      <c r="V543" s="6">
        <f>U543*Index!$H$27</f>
        <v>16.708730896977936</v>
      </c>
      <c r="X543" s="8">
        <v>349.55664627402399</v>
      </c>
      <c r="Y543" s="41">
        <f t="shared" si="53"/>
        <v>349.56</v>
      </c>
      <c r="Z543" s="27"/>
      <c r="AA543" s="37"/>
    </row>
    <row r="544" spans="1:27">
      <c r="A544" s="2" t="s">
        <v>773</v>
      </c>
      <c r="B544" s="2" t="s">
        <v>0</v>
      </c>
      <c r="C544" s="2">
        <v>60</v>
      </c>
      <c r="D544" s="2" t="s">
        <v>1452</v>
      </c>
      <c r="E544" s="2" t="s">
        <v>55</v>
      </c>
      <c r="F544" s="2" t="s">
        <v>215</v>
      </c>
      <c r="G544" s="29">
        <v>60.449325982848201</v>
      </c>
      <c r="H544" s="29">
        <v>81.762221333583994</v>
      </c>
      <c r="I544" s="29">
        <f t="shared" si="48"/>
        <v>77.342005129669104</v>
      </c>
      <c r="J544" s="8">
        <v>1.61943236399325</v>
      </c>
      <c r="K544" s="32">
        <v>0</v>
      </c>
      <c r="L544" s="43">
        <v>0.96891802186724296</v>
      </c>
      <c r="M544" s="43">
        <v>1</v>
      </c>
      <c r="N544" s="8">
        <v>223.14374108132</v>
      </c>
      <c r="O544" s="9">
        <f t="shared" si="52"/>
        <v>223.14</v>
      </c>
      <c r="P544" s="6">
        <f t="shared" si="49"/>
        <v>224.0586304197534</v>
      </c>
      <c r="Q544" s="6">
        <f t="shared" si="50"/>
        <v>227.53153919125958</v>
      </c>
      <c r="R544" s="13">
        <f>Q544*Index!$D$22</f>
        <v>297.10703141369851</v>
      </c>
      <c r="T544" s="8">
        <v>11.767130498766299</v>
      </c>
      <c r="U544" s="6">
        <f t="shared" si="51"/>
        <v>11.949521021497178</v>
      </c>
      <c r="V544" s="6">
        <f>U544*Index!$H$27</f>
        <v>13.190035340323</v>
      </c>
      <c r="X544" s="8">
        <v>304.95978002622701</v>
      </c>
      <c r="Y544" s="41">
        <f t="shared" si="53"/>
        <v>304.95999999999998</v>
      </c>
      <c r="Z544" s="27"/>
      <c r="AA544" s="37"/>
    </row>
    <row r="545" spans="1:27">
      <c r="A545" s="2" t="s">
        <v>774</v>
      </c>
      <c r="B545" s="2" t="s">
        <v>0</v>
      </c>
      <c r="C545" s="2">
        <v>60</v>
      </c>
      <c r="D545" s="2" t="s">
        <v>221</v>
      </c>
      <c r="E545" s="2" t="s">
        <v>55</v>
      </c>
      <c r="F545" s="2" t="s">
        <v>40</v>
      </c>
      <c r="G545" s="29">
        <v>60.449325982848201</v>
      </c>
      <c r="H545" s="29">
        <v>59.295070947879601</v>
      </c>
      <c r="I545" s="29">
        <f t="shared" si="48"/>
        <v>62.696723202063716</v>
      </c>
      <c r="J545" s="8">
        <v>1.98571818047772</v>
      </c>
      <c r="K545" s="32">
        <v>1</v>
      </c>
      <c r="L545" s="43">
        <v>1.02840761105634</v>
      </c>
      <c r="M545" s="43">
        <v>1</v>
      </c>
      <c r="N545" s="8">
        <v>244.53334872048401</v>
      </c>
      <c r="O545" s="9">
        <f t="shared" si="52"/>
        <v>244.53</v>
      </c>
      <c r="P545" s="6">
        <f t="shared" si="49"/>
        <v>245.53593545023799</v>
      </c>
      <c r="Q545" s="6">
        <f t="shared" si="50"/>
        <v>249.34174244971669</v>
      </c>
      <c r="R545" s="13">
        <f>Q545*Index!$D$22</f>
        <v>325.58644471913311</v>
      </c>
      <c r="T545" s="8">
        <v>11.0772107448807</v>
      </c>
      <c r="U545" s="6">
        <f t="shared" si="51"/>
        <v>11.248907511426351</v>
      </c>
      <c r="V545" s="6">
        <f>U545*Index!$H$27</f>
        <v>12.416689116560793</v>
      </c>
      <c r="X545" s="8">
        <v>338.00313383569397</v>
      </c>
      <c r="Y545" s="41">
        <f t="shared" si="53"/>
        <v>338</v>
      </c>
      <c r="Z545" s="27"/>
      <c r="AA545" s="37"/>
    </row>
    <row r="546" spans="1:27">
      <c r="A546" s="2" t="s">
        <v>775</v>
      </c>
      <c r="B546" s="2" t="s">
        <v>0</v>
      </c>
      <c r="C546" s="2">
        <v>60</v>
      </c>
      <c r="D546" s="2" t="s">
        <v>60</v>
      </c>
      <c r="E546" s="2" t="s">
        <v>56</v>
      </c>
      <c r="F546" s="2" t="s">
        <v>40</v>
      </c>
      <c r="G546" s="29">
        <v>60.449325982848201</v>
      </c>
      <c r="H546" s="29">
        <v>26.586729142172199</v>
      </c>
      <c r="I546" s="29">
        <f t="shared" si="48"/>
        <v>26.723439960027697</v>
      </c>
      <c r="J546" s="8">
        <v>1.3839569813957</v>
      </c>
      <c r="K546" s="32">
        <v>1</v>
      </c>
      <c r="L546" s="43">
        <v>1.00157073775528</v>
      </c>
      <c r="M546" s="43">
        <v>1</v>
      </c>
      <c r="N546" s="8">
        <v>120.643358014217</v>
      </c>
      <c r="O546" s="9">
        <f t="shared" si="52"/>
        <v>120.64</v>
      </c>
      <c r="P546" s="6">
        <f t="shared" si="49"/>
        <v>121.13799578207529</v>
      </c>
      <c r="Q546" s="6">
        <f t="shared" si="50"/>
        <v>123.01563471669746</v>
      </c>
      <c r="R546" s="13">
        <f>Q546*Index!$D$22</f>
        <v>160.63184109798297</v>
      </c>
      <c r="T546" s="8">
        <v>8.6365160232803007</v>
      </c>
      <c r="U546" s="6">
        <f t="shared" si="51"/>
        <v>8.7703820216411454</v>
      </c>
      <c r="V546" s="6">
        <f>U546*Index!$H$27</f>
        <v>9.680860731193242</v>
      </c>
      <c r="X546" s="8">
        <v>170.31270182917601</v>
      </c>
      <c r="Y546" s="41">
        <f t="shared" si="53"/>
        <v>170.31</v>
      </c>
      <c r="Z546" s="27"/>
      <c r="AA546" s="37"/>
    </row>
    <row r="547" spans="1:27">
      <c r="A547" s="2" t="s">
        <v>776</v>
      </c>
      <c r="B547" s="2" t="s">
        <v>0</v>
      </c>
      <c r="C547" s="2">
        <v>60</v>
      </c>
      <c r="D547" s="2" t="s">
        <v>61</v>
      </c>
      <c r="E547" s="2" t="s">
        <v>56</v>
      </c>
      <c r="F547" s="2" t="s">
        <v>40</v>
      </c>
      <c r="G547" s="29">
        <v>60.449325982848201</v>
      </c>
      <c r="H547" s="29">
        <v>40.182675937358503</v>
      </c>
      <c r="I547" s="29">
        <f t="shared" si="48"/>
        <v>42.080403036905714</v>
      </c>
      <c r="J547" s="8">
        <v>1.6848644453177899</v>
      </c>
      <c r="K547" s="32">
        <v>0</v>
      </c>
      <c r="L547" s="43">
        <v>1.01885808752023</v>
      </c>
      <c r="M547" s="43">
        <v>1</v>
      </c>
      <c r="N547" s="8">
        <v>172.748695013451</v>
      </c>
      <c r="O547" s="9">
        <f t="shared" si="52"/>
        <v>172.75</v>
      </c>
      <c r="P547" s="6">
        <f t="shared" si="49"/>
        <v>173.45696466300615</v>
      </c>
      <c r="Q547" s="6">
        <f t="shared" si="50"/>
        <v>176.14554761528277</v>
      </c>
      <c r="R547" s="13">
        <f>Q547*Index!$D$22</f>
        <v>230.00802849017651</v>
      </c>
      <c r="T547" s="8">
        <v>10.4144581800476</v>
      </c>
      <c r="U547" s="6">
        <f t="shared" si="51"/>
        <v>10.575882281838338</v>
      </c>
      <c r="V547" s="6">
        <f>U547*Index!$H$27</f>
        <v>11.673795192425693</v>
      </c>
      <c r="X547" s="8">
        <v>241.68182368260199</v>
      </c>
      <c r="Y547" s="41">
        <f t="shared" si="53"/>
        <v>241.68</v>
      </c>
      <c r="Z547" s="27"/>
      <c r="AA547" s="37"/>
    </row>
    <row r="548" spans="1:27">
      <c r="A548" s="2" t="s">
        <v>777</v>
      </c>
      <c r="B548" s="2" t="s">
        <v>0</v>
      </c>
      <c r="C548" s="2">
        <v>60</v>
      </c>
      <c r="D548" s="2" t="s">
        <v>62</v>
      </c>
      <c r="E548" s="2" t="s">
        <v>56</v>
      </c>
      <c r="F548" s="2" t="s">
        <v>40</v>
      </c>
      <c r="G548" s="29">
        <v>60.449325982848201</v>
      </c>
      <c r="H548" s="29">
        <v>54.133386268867</v>
      </c>
      <c r="I548" s="29">
        <f t="shared" si="48"/>
        <v>57.568673786433713</v>
      </c>
      <c r="J548" s="8">
        <v>1.7711069120670599</v>
      </c>
      <c r="K548" s="32">
        <v>0</v>
      </c>
      <c r="L548" s="43">
        <v>1.02998085356908</v>
      </c>
      <c r="M548" s="43">
        <v>1</v>
      </c>
      <c r="N548" s="8">
        <v>209.02249513970401</v>
      </c>
      <c r="O548" s="9">
        <f t="shared" si="52"/>
        <v>209.02</v>
      </c>
      <c r="P548" s="6">
        <f t="shared" si="49"/>
        <v>209.8794873697768</v>
      </c>
      <c r="Q548" s="6">
        <f t="shared" si="50"/>
        <v>213.13261942400834</v>
      </c>
      <c r="R548" s="13">
        <f>Q548*Index!$D$22</f>
        <v>278.30515312105445</v>
      </c>
      <c r="T548" s="8">
        <v>13.0372799436402</v>
      </c>
      <c r="U548" s="6">
        <f t="shared" si="51"/>
        <v>13.239357782766625</v>
      </c>
      <c r="V548" s="6">
        <f>U548*Index!$H$27</f>
        <v>14.613773784214215</v>
      </c>
      <c r="X548" s="8">
        <v>292.91892690526902</v>
      </c>
      <c r="Y548" s="41">
        <f t="shared" si="53"/>
        <v>292.92</v>
      </c>
      <c r="Z548" s="27"/>
      <c r="AA548" s="37"/>
    </row>
    <row r="549" spans="1:27">
      <c r="A549" s="2" t="s">
        <v>778</v>
      </c>
      <c r="B549" s="2" t="s">
        <v>0</v>
      </c>
      <c r="C549" s="2">
        <v>60</v>
      </c>
      <c r="D549" s="2" t="s">
        <v>63</v>
      </c>
      <c r="E549" s="2" t="s">
        <v>56</v>
      </c>
      <c r="F549" s="2" t="s">
        <v>40</v>
      </c>
      <c r="G549" s="29">
        <v>60.449325982848201</v>
      </c>
      <c r="H549" s="29">
        <v>70.379864413359599</v>
      </c>
      <c r="I549" s="29">
        <f t="shared" si="48"/>
        <v>77.056984074545198</v>
      </c>
      <c r="J549" s="8">
        <v>1.71542144161225</v>
      </c>
      <c r="K549" s="32">
        <v>0</v>
      </c>
      <c r="L549" s="43">
        <v>1.05103692563536</v>
      </c>
      <c r="M549" s="43">
        <v>1</v>
      </c>
      <c r="N549" s="8">
        <v>235.88127262943399</v>
      </c>
      <c r="O549" s="9">
        <f t="shared" si="52"/>
        <v>235.88</v>
      </c>
      <c r="P549" s="6">
        <f t="shared" si="49"/>
        <v>236.84838584721467</v>
      </c>
      <c r="Q549" s="6">
        <f t="shared" si="50"/>
        <v>240.51953582784651</v>
      </c>
      <c r="R549" s="13">
        <f>Q549*Index!$D$22</f>
        <v>314.06654893124045</v>
      </c>
      <c r="T549" s="8">
        <v>9.3169138317870797</v>
      </c>
      <c r="U549" s="6">
        <f t="shared" si="51"/>
        <v>9.4613259961797809</v>
      </c>
      <c r="V549" s="6">
        <f>U549*Index!$H$27</f>
        <v>10.44353359698866</v>
      </c>
      <c r="X549" s="8">
        <v>324.51008252822902</v>
      </c>
      <c r="Y549" s="41">
        <f t="shared" si="53"/>
        <v>324.51</v>
      </c>
      <c r="Z549" s="27"/>
      <c r="AA549" s="37"/>
    </row>
    <row r="550" spans="1:27">
      <c r="A550" s="2" t="s">
        <v>779</v>
      </c>
      <c r="B550" s="2" t="s">
        <v>0</v>
      </c>
      <c r="C550" s="2">
        <v>60</v>
      </c>
      <c r="D550" s="2" t="s">
        <v>1457</v>
      </c>
      <c r="E550" s="2" t="s">
        <v>56</v>
      </c>
      <c r="F550" s="2" t="s">
        <v>40</v>
      </c>
      <c r="G550" s="29">
        <v>60.449325982848201</v>
      </c>
      <c r="H550" s="29">
        <v>87.145602610287597</v>
      </c>
      <c r="I550" s="29">
        <f t="shared" si="48"/>
        <v>90.213634620642267</v>
      </c>
      <c r="J550" s="8">
        <v>1.73555076523386</v>
      </c>
      <c r="K550" s="32">
        <v>0</v>
      </c>
      <c r="L550" s="43">
        <v>1.020786838949</v>
      </c>
      <c r="M550" s="43">
        <v>1</v>
      </c>
      <c r="N550" s="8">
        <v>261.483216567787</v>
      </c>
      <c r="O550" s="9">
        <f t="shared" si="52"/>
        <v>261.48</v>
      </c>
      <c r="P550" s="6">
        <f t="shared" si="49"/>
        <v>262.55529775571495</v>
      </c>
      <c r="Q550" s="6">
        <f t="shared" si="50"/>
        <v>266.62490487092856</v>
      </c>
      <c r="R550" s="13">
        <f>Q550*Index!$D$22</f>
        <v>348.15452076985895</v>
      </c>
      <c r="T550" s="8">
        <v>12.9219048059455</v>
      </c>
      <c r="U550" s="6">
        <f t="shared" si="51"/>
        <v>13.122194330437656</v>
      </c>
      <c r="V550" s="6">
        <f>U550*Index!$H$27</f>
        <v>14.484447255223373</v>
      </c>
      <c r="X550" s="8">
        <v>362.63896802508202</v>
      </c>
      <c r="Y550" s="41">
        <f t="shared" si="53"/>
        <v>362.64</v>
      </c>
      <c r="Z550" s="27"/>
      <c r="AA550" s="37"/>
    </row>
    <row r="551" spans="1:27">
      <c r="A551" s="2" t="s">
        <v>780</v>
      </c>
      <c r="B551" s="2" t="s">
        <v>0</v>
      </c>
      <c r="C551" s="2">
        <v>60</v>
      </c>
      <c r="D551" s="2" t="s">
        <v>1458</v>
      </c>
      <c r="E551" s="2" t="s">
        <v>56</v>
      </c>
      <c r="F551" s="2" t="s">
        <v>215</v>
      </c>
      <c r="G551" s="29">
        <v>60.449325982848201</v>
      </c>
      <c r="H551" s="29">
        <v>106.467344399403</v>
      </c>
      <c r="I551" s="29">
        <f t="shared" si="48"/>
        <v>107.22425414809015</v>
      </c>
      <c r="J551" s="8">
        <v>2.1204336079483501</v>
      </c>
      <c r="K551" s="32">
        <v>0</v>
      </c>
      <c r="L551" s="43">
        <v>1.0045346564064199</v>
      </c>
      <c r="M551" s="43">
        <v>1</v>
      </c>
      <c r="N551" s="8">
        <v>355.54069447466202</v>
      </c>
      <c r="O551" s="9">
        <f t="shared" si="52"/>
        <v>355.54</v>
      </c>
      <c r="P551" s="6">
        <f t="shared" si="49"/>
        <v>356.99841132200811</v>
      </c>
      <c r="Q551" s="6">
        <f t="shared" si="50"/>
        <v>362.53188669749926</v>
      </c>
      <c r="R551" s="13">
        <f>Q551*Index!$D$22</f>
        <v>473.38831808702025</v>
      </c>
      <c r="T551" s="8">
        <v>16.9100821438754</v>
      </c>
      <c r="U551" s="6">
        <f t="shared" si="51"/>
        <v>17.17218841710547</v>
      </c>
      <c r="V551" s="6">
        <f>U551*Index!$H$27</f>
        <v>18.954882935042328</v>
      </c>
      <c r="X551" s="8">
        <v>492.343201022063</v>
      </c>
      <c r="Y551" s="41">
        <f t="shared" si="53"/>
        <v>492.34</v>
      </c>
      <c r="Z551" s="27"/>
      <c r="AA551" s="37"/>
    </row>
    <row r="552" spans="1:27">
      <c r="A552" s="2" t="s">
        <v>781</v>
      </c>
      <c r="B552" s="2" t="s">
        <v>0</v>
      </c>
      <c r="C552" s="2">
        <v>60</v>
      </c>
      <c r="D552" s="2" t="s">
        <v>1452</v>
      </c>
      <c r="E552" s="2" t="s">
        <v>56</v>
      </c>
      <c r="F552" s="2" t="s">
        <v>215</v>
      </c>
      <c r="G552" s="29">
        <v>60.449325982848201</v>
      </c>
      <c r="H552" s="29">
        <v>87.800371721571807</v>
      </c>
      <c r="I552" s="29">
        <f t="shared" si="48"/>
        <v>83.192477859335185</v>
      </c>
      <c r="J552" s="8">
        <v>2.1009064658950698</v>
      </c>
      <c r="K552" s="32">
        <v>0</v>
      </c>
      <c r="L552" s="43">
        <v>0.96891802186724296</v>
      </c>
      <c r="M552" s="43">
        <v>1</v>
      </c>
      <c r="N552" s="8">
        <v>301.77799446487398</v>
      </c>
      <c r="O552" s="9">
        <f t="shared" si="52"/>
        <v>301.77999999999997</v>
      </c>
      <c r="P552" s="6">
        <f t="shared" si="49"/>
        <v>303.01528424217997</v>
      </c>
      <c r="Q552" s="6">
        <f t="shared" si="50"/>
        <v>307.7120211479338</v>
      </c>
      <c r="R552" s="13">
        <f>Q552*Index!$D$22</f>
        <v>401.80541765123252</v>
      </c>
      <c r="T552" s="8">
        <v>14.996033683905701</v>
      </c>
      <c r="U552" s="6">
        <f t="shared" si="51"/>
        <v>15.22847220600624</v>
      </c>
      <c r="V552" s="6">
        <f>U552*Index!$H$27</f>
        <v>16.809383925514215</v>
      </c>
      <c r="X552" s="8">
        <v>411.41438796057503</v>
      </c>
      <c r="Y552" s="41">
        <f t="shared" si="53"/>
        <v>411.41</v>
      </c>
      <c r="Z552" s="27"/>
      <c r="AA552" s="37"/>
    </row>
    <row r="553" spans="1:27">
      <c r="A553" s="2" t="s">
        <v>782</v>
      </c>
      <c r="B553" s="2" t="s">
        <v>0</v>
      </c>
      <c r="C553" s="2">
        <v>60</v>
      </c>
      <c r="D553" s="2" t="s">
        <v>221</v>
      </c>
      <c r="E553" s="2" t="s">
        <v>56</v>
      </c>
      <c r="F553" s="2" t="s">
        <v>40</v>
      </c>
      <c r="G553" s="29">
        <v>60.449325982848201</v>
      </c>
      <c r="H553" s="29">
        <v>63.680459001549998</v>
      </c>
      <c r="I553" s="29">
        <f t="shared" si="48"/>
        <v>67.206689653893903</v>
      </c>
      <c r="J553" s="8">
        <v>2.0138371460546001</v>
      </c>
      <c r="K553" s="32">
        <v>1</v>
      </c>
      <c r="L553" s="43">
        <v>1.02840761105634</v>
      </c>
      <c r="M553" s="43">
        <v>1</v>
      </c>
      <c r="N553" s="8">
        <v>257.07842620659801</v>
      </c>
      <c r="O553" s="9">
        <f t="shared" si="52"/>
        <v>257.08</v>
      </c>
      <c r="P553" s="6">
        <f t="shared" si="49"/>
        <v>258.13244775404507</v>
      </c>
      <c r="Q553" s="6">
        <f t="shared" si="50"/>
        <v>262.13350069423279</v>
      </c>
      <c r="R553" s="13">
        <f>Q553*Index!$D$22</f>
        <v>342.28971729443629</v>
      </c>
      <c r="T553" s="8">
        <v>11.051877739750701</v>
      </c>
      <c r="U553" s="6">
        <f t="shared" si="51"/>
        <v>11.223181844716837</v>
      </c>
      <c r="V553" s="6">
        <f>U553*Index!$H$27</f>
        <v>12.38829279402691</v>
      </c>
      <c r="X553" s="8">
        <v>354.678010088463</v>
      </c>
      <c r="Y553" s="41">
        <f t="shared" si="53"/>
        <v>354.68</v>
      </c>
      <c r="Z553" s="27"/>
      <c r="AA553" s="37"/>
    </row>
    <row r="554" spans="1:27">
      <c r="A554" s="2" t="s">
        <v>783</v>
      </c>
      <c r="B554" s="2" t="s">
        <v>0</v>
      </c>
      <c r="C554" s="2">
        <v>60</v>
      </c>
      <c r="D554" s="2" t="s">
        <v>60</v>
      </c>
      <c r="E554" s="2" t="s">
        <v>57</v>
      </c>
      <c r="F554" s="2" t="s">
        <v>40</v>
      </c>
      <c r="G554" s="29">
        <v>60.449325982848201</v>
      </c>
      <c r="H554" s="29">
        <v>27.494130341770301</v>
      </c>
      <c r="I554" s="29">
        <f t="shared" si="48"/>
        <v>27.632266448949188</v>
      </c>
      <c r="J554" s="8">
        <v>1.4806143990151699</v>
      </c>
      <c r="K554" s="32">
        <v>0</v>
      </c>
      <c r="L554" s="43">
        <v>1.00157073775528</v>
      </c>
      <c r="M554" s="43">
        <v>1</v>
      </c>
      <c r="N554" s="8">
        <v>130.41487404270501</v>
      </c>
      <c r="O554" s="9">
        <f t="shared" si="52"/>
        <v>130.41</v>
      </c>
      <c r="P554" s="6">
        <f t="shared" si="49"/>
        <v>130.94957502628009</v>
      </c>
      <c r="Q554" s="6">
        <f t="shared" si="50"/>
        <v>132.97929343918744</v>
      </c>
      <c r="R554" s="13">
        <f>Q554*Index!$D$22</f>
        <v>173.64222671564386</v>
      </c>
      <c r="T554" s="8">
        <v>8.7382767188014103</v>
      </c>
      <c r="U554" s="6">
        <f t="shared" si="51"/>
        <v>8.8737200079428327</v>
      </c>
      <c r="V554" s="6">
        <f>U554*Index!$H$27</f>
        <v>9.7949265325642738</v>
      </c>
      <c r="X554" s="8">
        <v>183.43715324820801</v>
      </c>
      <c r="Y554" s="41">
        <f t="shared" si="53"/>
        <v>183.44</v>
      </c>
      <c r="Z554" s="27"/>
      <c r="AA554" s="37"/>
    </row>
    <row r="555" spans="1:27">
      <c r="A555" s="2" t="s">
        <v>784</v>
      </c>
      <c r="B555" s="2" t="s">
        <v>0</v>
      </c>
      <c r="C555" s="2">
        <v>60</v>
      </c>
      <c r="D555" s="2" t="s">
        <v>61</v>
      </c>
      <c r="E555" s="2" t="s">
        <v>57</v>
      </c>
      <c r="F555" s="2" t="s">
        <v>40</v>
      </c>
      <c r="G555" s="29">
        <v>60.449325982848201</v>
      </c>
      <c r="H555" s="29">
        <v>41.443477033068397</v>
      </c>
      <c r="I555" s="29">
        <f t="shared" si="48"/>
        <v>43.364980430024112</v>
      </c>
      <c r="J555" s="8">
        <v>1.77113105796268</v>
      </c>
      <c r="K555" s="32">
        <v>0</v>
      </c>
      <c r="L555" s="43">
        <v>1.01885808752023</v>
      </c>
      <c r="M555" s="43">
        <v>1</v>
      </c>
      <c r="N555" s="8">
        <v>183.868742348691</v>
      </c>
      <c r="O555" s="9">
        <f t="shared" si="52"/>
        <v>183.87</v>
      </c>
      <c r="P555" s="6">
        <f t="shared" si="49"/>
        <v>184.62260419232064</v>
      </c>
      <c r="Q555" s="6">
        <f t="shared" si="50"/>
        <v>187.48425455730163</v>
      </c>
      <c r="R555" s="13">
        <f>Q555*Index!$D$22</f>
        <v>244.81392999986281</v>
      </c>
      <c r="T555" s="8">
        <v>9.8770928472744508</v>
      </c>
      <c r="U555" s="6">
        <f t="shared" si="51"/>
        <v>10.030187786407206</v>
      </c>
      <c r="V555" s="6">
        <f>U555*Index!$H$27</f>
        <v>11.071450574025706</v>
      </c>
      <c r="X555" s="8">
        <v>255.88538057388899</v>
      </c>
      <c r="Y555" s="41">
        <f t="shared" si="53"/>
        <v>255.89</v>
      </c>
      <c r="Z555" s="27"/>
      <c r="AA555" s="37"/>
    </row>
    <row r="556" spans="1:27">
      <c r="A556" s="2" t="s">
        <v>785</v>
      </c>
      <c r="B556" s="2" t="s">
        <v>0</v>
      </c>
      <c r="C556" s="2">
        <v>60</v>
      </c>
      <c r="D556" s="2" t="s">
        <v>62</v>
      </c>
      <c r="E556" s="2" t="s">
        <v>57</v>
      </c>
      <c r="F556" s="2" t="s">
        <v>40</v>
      </c>
      <c r="G556" s="29">
        <v>60.449325982848201</v>
      </c>
      <c r="H556" s="29">
        <v>55.665845565833898</v>
      </c>
      <c r="I556" s="29">
        <f t="shared" si="48"/>
        <v>59.14707752118354</v>
      </c>
      <c r="J556" s="8">
        <v>1.83905977708438</v>
      </c>
      <c r="K556" s="32">
        <v>0</v>
      </c>
      <c r="L556" s="43">
        <v>1.02998085356908</v>
      </c>
      <c r="M556" s="43">
        <v>1</v>
      </c>
      <c r="N556" s="8">
        <v>219.94493516821899</v>
      </c>
      <c r="O556" s="9">
        <f t="shared" si="52"/>
        <v>219.94</v>
      </c>
      <c r="P556" s="6">
        <f t="shared" si="49"/>
        <v>220.84670940240869</v>
      </c>
      <c r="Q556" s="6">
        <f t="shared" si="50"/>
        <v>224.26983339814603</v>
      </c>
      <c r="R556" s="13">
        <f>Q556*Index!$D$22</f>
        <v>292.84794834775823</v>
      </c>
      <c r="T556" s="8">
        <v>10.5493754331129</v>
      </c>
      <c r="U556" s="6">
        <f t="shared" si="51"/>
        <v>10.71289075232615</v>
      </c>
      <c r="V556" s="6">
        <f>U556*Index!$H$27</f>
        <v>11.825026908274955</v>
      </c>
      <c r="X556" s="8">
        <v>304.672975256033</v>
      </c>
      <c r="Y556" s="41">
        <f t="shared" si="53"/>
        <v>304.67</v>
      </c>
      <c r="Z556" s="27"/>
      <c r="AA556" s="37"/>
    </row>
    <row r="557" spans="1:27">
      <c r="A557" s="2" t="s">
        <v>786</v>
      </c>
      <c r="B557" s="2" t="s">
        <v>0</v>
      </c>
      <c r="C557" s="2">
        <v>60</v>
      </c>
      <c r="D557" s="2" t="s">
        <v>63</v>
      </c>
      <c r="E557" s="2" t="s">
        <v>57</v>
      </c>
      <c r="F557" s="2" t="s">
        <v>40</v>
      </c>
      <c r="G557" s="29">
        <v>60.449325982848201</v>
      </c>
      <c r="H557" s="29">
        <v>72.215190307705797</v>
      </c>
      <c r="I557" s="29">
        <f t="shared" si="48"/>
        <v>78.985979360077806</v>
      </c>
      <c r="J557" s="8">
        <v>1.8331821552116001</v>
      </c>
      <c r="K557" s="32">
        <v>0</v>
      </c>
      <c r="L557" s="43">
        <v>1.05103692563536</v>
      </c>
      <c r="M557" s="43">
        <v>1</v>
      </c>
      <c r="N557" s="8">
        <v>255.61031356113099</v>
      </c>
      <c r="O557" s="9">
        <f t="shared" si="52"/>
        <v>255.61</v>
      </c>
      <c r="P557" s="6">
        <f t="shared" si="49"/>
        <v>256.65831584673163</v>
      </c>
      <c r="Q557" s="6">
        <f t="shared" si="50"/>
        <v>260.63651974235597</v>
      </c>
      <c r="R557" s="13">
        <f>Q557*Index!$D$22</f>
        <v>340.33498359784261</v>
      </c>
      <c r="T557" s="8">
        <v>10.269156939533801</v>
      </c>
      <c r="U557" s="6">
        <f t="shared" si="51"/>
        <v>10.428328872096575</v>
      </c>
      <c r="V557" s="6">
        <f>U557*Index!$H$27</f>
        <v>11.510923836697064</v>
      </c>
      <c r="X557" s="8">
        <v>351.84590743453998</v>
      </c>
      <c r="Y557" s="41">
        <f t="shared" si="53"/>
        <v>351.85</v>
      </c>
      <c r="Z557" s="27"/>
      <c r="AA557" s="37"/>
    </row>
    <row r="558" spans="1:27">
      <c r="A558" s="2" t="s">
        <v>787</v>
      </c>
      <c r="B558" s="2" t="s">
        <v>0</v>
      </c>
      <c r="C558" s="2">
        <v>60</v>
      </c>
      <c r="D558" s="2" t="s">
        <v>1457</v>
      </c>
      <c r="E558" s="2" t="s">
        <v>57</v>
      </c>
      <c r="F558" s="2" t="s">
        <v>40</v>
      </c>
      <c r="G558" s="29">
        <v>60.449325982848201</v>
      </c>
      <c r="H558" s="29">
        <v>89.172003201060207</v>
      </c>
      <c r="I558" s="29">
        <f t="shared" si="48"/>
        <v>92.282157674141445</v>
      </c>
      <c r="J558" s="8">
        <v>1.84935380959359</v>
      </c>
      <c r="K558" s="32">
        <v>0</v>
      </c>
      <c r="L558" s="43">
        <v>1.020786838949</v>
      </c>
      <c r="M558" s="43">
        <v>1</v>
      </c>
      <c r="N558" s="8">
        <v>282.45455114593602</v>
      </c>
      <c r="O558" s="9">
        <f t="shared" si="52"/>
        <v>282.45</v>
      </c>
      <c r="P558" s="6">
        <f t="shared" si="49"/>
        <v>283.61261480563434</v>
      </c>
      <c r="Q558" s="6">
        <f t="shared" si="50"/>
        <v>288.00861033512172</v>
      </c>
      <c r="R558" s="13">
        <f>Q558*Index!$D$22</f>
        <v>376.07702010192236</v>
      </c>
      <c r="T558" s="8">
        <v>11.7410223613052</v>
      </c>
      <c r="U558" s="6">
        <f t="shared" si="51"/>
        <v>11.923008207905431</v>
      </c>
      <c r="V558" s="6">
        <f>U558*Index!$H$27</f>
        <v>13.160770154913692</v>
      </c>
      <c r="X558" s="8">
        <v>389.23779025683598</v>
      </c>
      <c r="Y558" s="41">
        <f t="shared" si="53"/>
        <v>389.24</v>
      </c>
      <c r="Z558" s="27"/>
      <c r="AA558" s="37"/>
    </row>
    <row r="559" spans="1:27">
      <c r="A559" s="2" t="s">
        <v>788</v>
      </c>
      <c r="B559" s="2" t="s">
        <v>0</v>
      </c>
      <c r="C559" s="2">
        <v>60</v>
      </c>
      <c r="D559" s="2" t="s">
        <v>1458</v>
      </c>
      <c r="E559" s="2" t="s">
        <v>57</v>
      </c>
      <c r="F559" s="2" t="s">
        <v>215</v>
      </c>
      <c r="G559" s="29">
        <v>60.449325982848201</v>
      </c>
      <c r="H559" s="29">
        <v>109.81212465168799</v>
      </c>
      <c r="I559" s="29">
        <f t="shared" si="48"/>
        <v>110.58420182957425</v>
      </c>
      <c r="J559" s="8">
        <v>1.8593992693886501</v>
      </c>
      <c r="K559" s="32">
        <v>0</v>
      </c>
      <c r="L559" s="43">
        <v>1.0045346564064199</v>
      </c>
      <c r="M559" s="43">
        <v>1</v>
      </c>
      <c r="N559" s="8">
        <v>318.01961665537999</v>
      </c>
      <c r="O559" s="9">
        <f t="shared" si="52"/>
        <v>318.02</v>
      </c>
      <c r="P559" s="6">
        <f t="shared" si="49"/>
        <v>319.32349708366706</v>
      </c>
      <c r="Q559" s="6">
        <f t="shared" si="50"/>
        <v>324.27301128846392</v>
      </c>
      <c r="R559" s="13">
        <f>Q559*Index!$D$22</f>
        <v>423.4304927305534</v>
      </c>
      <c r="T559" s="8">
        <v>13.5242661571179</v>
      </c>
      <c r="U559" s="6">
        <f t="shared" si="51"/>
        <v>13.733892282553228</v>
      </c>
      <c r="V559" s="6">
        <f>U559*Index!$H$27</f>
        <v>15.159647339937454</v>
      </c>
      <c r="X559" s="8">
        <v>438.59014007049097</v>
      </c>
      <c r="Y559" s="41">
        <f t="shared" si="53"/>
        <v>438.59</v>
      </c>
      <c r="Z559" s="27"/>
      <c r="AA559" s="37"/>
    </row>
    <row r="560" spans="1:27">
      <c r="A560" s="2" t="s">
        <v>789</v>
      </c>
      <c r="B560" s="2" t="s">
        <v>0</v>
      </c>
      <c r="C560" s="2">
        <v>60</v>
      </c>
      <c r="D560" s="2" t="s">
        <v>1452</v>
      </c>
      <c r="E560" s="2" t="s">
        <v>57</v>
      </c>
      <c r="F560" s="2" t="s">
        <v>215</v>
      </c>
      <c r="G560" s="29">
        <v>60.449325982848201</v>
      </c>
      <c r="H560" s="29">
        <v>90.471180319854597</v>
      </c>
      <c r="I560" s="29">
        <f t="shared" si="48"/>
        <v>85.780272443169366</v>
      </c>
      <c r="J560" s="8">
        <v>1.7605048634053</v>
      </c>
      <c r="K560" s="32">
        <v>0</v>
      </c>
      <c r="L560" s="43">
        <v>0.96891802186724296</v>
      </c>
      <c r="M560" s="43">
        <v>1</v>
      </c>
      <c r="N560" s="8">
        <v>257.43791920280802</v>
      </c>
      <c r="O560" s="9">
        <f t="shared" si="52"/>
        <v>257.44</v>
      </c>
      <c r="P560" s="6">
        <f t="shared" si="49"/>
        <v>258.49341467153954</v>
      </c>
      <c r="Q560" s="6">
        <f t="shared" si="50"/>
        <v>262.50006259894843</v>
      </c>
      <c r="R560" s="13">
        <f>Q560*Index!$D$22</f>
        <v>342.76836794535927</v>
      </c>
      <c r="T560" s="8">
        <v>13.1474041265939</v>
      </c>
      <c r="U560" s="6">
        <f t="shared" si="51"/>
        <v>13.351188890556106</v>
      </c>
      <c r="V560" s="6">
        <f>U560*Index!$H$27</f>
        <v>14.737214402565119</v>
      </c>
      <c r="X560" s="8">
        <v>351.356282195853</v>
      </c>
      <c r="Y560" s="41">
        <f t="shared" si="53"/>
        <v>351.36</v>
      </c>
      <c r="Z560" s="27"/>
      <c r="AA560" s="37"/>
    </row>
    <row r="561" spans="1:27">
      <c r="A561" s="2" t="s">
        <v>790</v>
      </c>
      <c r="B561" s="2" t="s">
        <v>0</v>
      </c>
      <c r="C561" s="2">
        <v>60</v>
      </c>
      <c r="D561" s="2" t="s">
        <v>221</v>
      </c>
      <c r="E561" s="2" t="s">
        <v>57</v>
      </c>
      <c r="F561" s="2" t="s">
        <v>40</v>
      </c>
      <c r="G561" s="29">
        <v>60.449325982848201</v>
      </c>
      <c r="H561" s="29">
        <v>66.011830853527897</v>
      </c>
      <c r="I561" s="29">
        <f t="shared" si="48"/>
        <v>69.604290210670484</v>
      </c>
      <c r="J561" s="8">
        <v>2.0689395135466002</v>
      </c>
      <c r="K561" s="32">
        <v>1</v>
      </c>
      <c r="L561" s="43">
        <v>1.02840761105634</v>
      </c>
      <c r="M561" s="43">
        <v>1</v>
      </c>
      <c r="N561" s="8">
        <v>269.07306542239502</v>
      </c>
      <c r="O561" s="9">
        <f t="shared" si="52"/>
        <v>269.07</v>
      </c>
      <c r="P561" s="6">
        <f t="shared" si="49"/>
        <v>270.17626499062686</v>
      </c>
      <c r="Q561" s="6">
        <f t="shared" si="50"/>
        <v>274.36399709798161</v>
      </c>
      <c r="R561" s="13">
        <f>Q561*Index!$D$22</f>
        <v>358.26010316775137</v>
      </c>
      <c r="T561" s="8">
        <v>11.509743983992999</v>
      </c>
      <c r="U561" s="6">
        <f t="shared" si="51"/>
        <v>11.688145015744892</v>
      </c>
      <c r="V561" s="6">
        <f>U561*Index!$H$27</f>
        <v>12.901525135873552</v>
      </c>
      <c r="X561" s="8">
        <v>371.16162830362498</v>
      </c>
      <c r="Y561" s="41">
        <f t="shared" si="53"/>
        <v>371.16</v>
      </c>
      <c r="Z561" s="27"/>
      <c r="AA561" s="37"/>
    </row>
    <row r="562" spans="1:27">
      <c r="A562" s="2" t="s">
        <v>791</v>
      </c>
      <c r="B562" s="2" t="s">
        <v>0</v>
      </c>
      <c r="C562" s="2">
        <v>60</v>
      </c>
      <c r="D562" s="2" t="s">
        <v>60</v>
      </c>
      <c r="E562" s="2" t="s">
        <v>58</v>
      </c>
      <c r="F562" s="2" t="s">
        <v>40</v>
      </c>
      <c r="G562" s="29">
        <v>60.449325982848201</v>
      </c>
      <c r="H562" s="29">
        <v>25.700512623928098</v>
      </c>
      <c r="I562" s="29">
        <f t="shared" si="48"/>
        <v>25.83583142803905</v>
      </c>
      <c r="J562" s="8">
        <v>1.7494369873979101</v>
      </c>
      <c r="K562" s="32">
        <v>0</v>
      </c>
      <c r="L562" s="43">
        <v>1.00157073775528</v>
      </c>
      <c r="M562" s="43">
        <v>1</v>
      </c>
      <c r="N562" s="8">
        <v>150.95044583805799</v>
      </c>
      <c r="O562" s="9">
        <f t="shared" si="52"/>
        <v>150.94999999999999</v>
      </c>
      <c r="P562" s="6">
        <f t="shared" si="49"/>
        <v>151.56934266599401</v>
      </c>
      <c r="Q562" s="6">
        <f t="shared" si="50"/>
        <v>153.91866747731694</v>
      </c>
      <c r="R562" s="13">
        <f>Q562*Index!$D$22</f>
        <v>200.98452520420744</v>
      </c>
      <c r="T562" s="8">
        <v>8.9863932872905607</v>
      </c>
      <c r="U562" s="6">
        <f t="shared" si="51"/>
        <v>9.1256823832435643</v>
      </c>
      <c r="V562" s="6">
        <f>U562*Index!$H$27</f>
        <v>10.073045850373715</v>
      </c>
      <c r="X562" s="8">
        <v>211.05757105458099</v>
      </c>
      <c r="Y562" s="41">
        <f t="shared" si="53"/>
        <v>211.06</v>
      </c>
      <c r="Z562" s="27"/>
      <c r="AA562" s="37"/>
    </row>
    <row r="563" spans="1:27">
      <c r="A563" s="2" t="s">
        <v>792</v>
      </c>
      <c r="B563" s="2" t="s">
        <v>0</v>
      </c>
      <c r="C563" s="2">
        <v>60</v>
      </c>
      <c r="D563" s="2" t="s">
        <v>61</v>
      </c>
      <c r="E563" s="2" t="s">
        <v>58</v>
      </c>
      <c r="F563" s="2" t="s">
        <v>40</v>
      </c>
      <c r="G563" s="29">
        <v>60.449325982848201</v>
      </c>
      <c r="H563" s="29">
        <v>38.579477867942202</v>
      </c>
      <c r="I563" s="29">
        <f t="shared" si="48"/>
        <v>40.446971717984106</v>
      </c>
      <c r="J563" s="8">
        <v>2.0582167818163102</v>
      </c>
      <c r="K563" s="32">
        <v>0</v>
      </c>
      <c r="L563" s="43">
        <v>1.01885808752023</v>
      </c>
      <c r="M563" s="43">
        <v>1</v>
      </c>
      <c r="N563" s="8">
        <v>207.666453150987</v>
      </c>
      <c r="O563" s="9">
        <f t="shared" si="52"/>
        <v>207.67</v>
      </c>
      <c r="P563" s="6">
        <f t="shared" si="49"/>
        <v>208.51788560890603</v>
      </c>
      <c r="Q563" s="6">
        <f t="shared" si="50"/>
        <v>211.74991283584407</v>
      </c>
      <c r="R563" s="13">
        <f>Q563*Index!$D$22</f>
        <v>276.49963705420129</v>
      </c>
      <c r="T563" s="8">
        <v>9.5990264031100399</v>
      </c>
      <c r="U563" s="6">
        <f t="shared" si="51"/>
        <v>9.7478113123582464</v>
      </c>
      <c r="V563" s="6">
        <f>U563*Index!$H$27</f>
        <v>10.759759781961229</v>
      </c>
      <c r="X563" s="8">
        <v>287.25939683616298</v>
      </c>
      <c r="Y563" s="41">
        <f t="shared" si="53"/>
        <v>287.26</v>
      </c>
      <c r="Z563" s="27"/>
      <c r="AA563" s="37"/>
    </row>
    <row r="564" spans="1:27">
      <c r="A564" s="2" t="s">
        <v>793</v>
      </c>
      <c r="B564" s="2" t="s">
        <v>0</v>
      </c>
      <c r="C564" s="2">
        <v>60</v>
      </c>
      <c r="D564" s="2" t="s">
        <v>62</v>
      </c>
      <c r="E564" s="2" t="s">
        <v>58</v>
      </c>
      <c r="F564" s="2" t="s">
        <v>40</v>
      </c>
      <c r="G564" s="29">
        <v>60.449325982848201</v>
      </c>
      <c r="H564" s="29">
        <v>51.581050666617102</v>
      </c>
      <c r="I564" s="29">
        <f t="shared" si="48"/>
        <v>54.939816984233595</v>
      </c>
      <c r="J564" s="8">
        <v>2.0631010851345701</v>
      </c>
      <c r="K564" s="32">
        <v>0</v>
      </c>
      <c r="L564" s="43">
        <v>1.02998085356908</v>
      </c>
      <c r="M564" s="43">
        <v>1</v>
      </c>
      <c r="N564" s="8">
        <v>238.05946606813501</v>
      </c>
      <c r="O564" s="9">
        <f t="shared" si="52"/>
        <v>238.06</v>
      </c>
      <c r="P564" s="6">
        <f t="shared" si="49"/>
        <v>239.03550987901437</v>
      </c>
      <c r="Q564" s="6">
        <f t="shared" si="50"/>
        <v>242.74056028213911</v>
      </c>
      <c r="R564" s="13">
        <f>Q564*Index!$D$22</f>
        <v>316.96672701054143</v>
      </c>
      <c r="T564" s="8">
        <v>10.2919517529121</v>
      </c>
      <c r="U564" s="6">
        <f t="shared" si="51"/>
        <v>10.451477005082237</v>
      </c>
      <c r="V564" s="6">
        <f>U564*Index!$H$27</f>
        <v>11.536475044280539</v>
      </c>
      <c r="X564" s="8">
        <v>328.503202054822</v>
      </c>
      <c r="Y564" s="41">
        <f t="shared" si="53"/>
        <v>328.5</v>
      </c>
      <c r="Z564" s="27"/>
      <c r="AA564" s="37"/>
    </row>
    <row r="565" spans="1:27">
      <c r="A565" s="2" t="s">
        <v>794</v>
      </c>
      <c r="B565" s="2" t="s">
        <v>0</v>
      </c>
      <c r="C565" s="2">
        <v>60</v>
      </c>
      <c r="D565" s="2" t="s">
        <v>63</v>
      </c>
      <c r="E565" s="2" t="s">
        <v>58</v>
      </c>
      <c r="F565" s="2" t="s">
        <v>40</v>
      </c>
      <c r="G565" s="29">
        <v>60.449325982848201</v>
      </c>
      <c r="H565" s="29">
        <v>66.693231990874494</v>
      </c>
      <c r="I565" s="29">
        <f t="shared" si="48"/>
        <v>73.182197267268833</v>
      </c>
      <c r="J565" s="8">
        <v>1.99653817117065</v>
      </c>
      <c r="K565" s="32">
        <v>0</v>
      </c>
      <c r="L565" s="43">
        <v>1.05103692563536</v>
      </c>
      <c r="M565" s="43">
        <v>1</v>
      </c>
      <c r="N565" s="8">
        <v>266.80043704053497</v>
      </c>
      <c r="O565" s="9">
        <f t="shared" si="52"/>
        <v>266.8</v>
      </c>
      <c r="P565" s="6">
        <f t="shared" si="49"/>
        <v>267.89431883240115</v>
      </c>
      <c r="Q565" s="6">
        <f t="shared" si="50"/>
        <v>272.04668077430341</v>
      </c>
      <c r="R565" s="13">
        <f>Q565*Index!$D$22</f>
        <v>355.23418871113705</v>
      </c>
      <c r="T565" s="8">
        <v>10.057219218759601</v>
      </c>
      <c r="U565" s="6">
        <f t="shared" si="51"/>
        <v>10.213106116650374</v>
      </c>
      <c r="V565" s="6">
        <f>U565*Index!$H$27</f>
        <v>11.273358184879715</v>
      </c>
      <c r="X565" s="8">
        <v>366.507546896017</v>
      </c>
      <c r="Y565" s="41">
        <f t="shared" si="53"/>
        <v>366.51</v>
      </c>
      <c r="Z565" s="27"/>
      <c r="AA565" s="37"/>
    </row>
    <row r="566" spans="1:27">
      <c r="A566" s="2" t="s">
        <v>795</v>
      </c>
      <c r="B566" s="2" t="s">
        <v>0</v>
      </c>
      <c r="C566" s="2">
        <v>60</v>
      </c>
      <c r="D566" s="2" t="s">
        <v>1457</v>
      </c>
      <c r="E566" s="2" t="s">
        <v>58</v>
      </c>
      <c r="F566" s="2" t="s">
        <v>40</v>
      </c>
      <c r="G566" s="29">
        <v>60.449325982848201</v>
      </c>
      <c r="H566" s="29">
        <v>82.007903399346702</v>
      </c>
      <c r="I566" s="29">
        <f t="shared" si="48"/>
        <v>84.969138883635139</v>
      </c>
      <c r="J566" s="8">
        <v>2.0030335530457699</v>
      </c>
      <c r="K566" s="32">
        <v>0</v>
      </c>
      <c r="L566" s="43">
        <v>1.020786838949</v>
      </c>
      <c r="M566" s="43">
        <v>1</v>
      </c>
      <c r="N566" s="8">
        <v>291.278064359974</v>
      </c>
      <c r="O566" s="9">
        <f t="shared" si="52"/>
        <v>291.27999999999997</v>
      </c>
      <c r="P566" s="6">
        <f t="shared" si="49"/>
        <v>292.47230442384989</v>
      </c>
      <c r="Q566" s="6">
        <f t="shared" si="50"/>
        <v>297.0056251424196</v>
      </c>
      <c r="R566" s="13">
        <f>Q566*Index!$D$22</f>
        <v>387.82517761222874</v>
      </c>
      <c r="T566" s="8">
        <v>11.664688203217301</v>
      </c>
      <c r="U566" s="6">
        <f t="shared" si="51"/>
        <v>11.84549087036717</v>
      </c>
      <c r="V566" s="6">
        <f>U566*Index!$H$27</f>
        <v>13.07520551849203</v>
      </c>
      <c r="X566" s="8">
        <v>400.90038313072102</v>
      </c>
      <c r="Y566" s="41">
        <f t="shared" si="53"/>
        <v>400.9</v>
      </c>
      <c r="Z566" s="27"/>
      <c r="AA566" s="37"/>
    </row>
    <row r="567" spans="1:27">
      <c r="A567" s="2" t="s">
        <v>796</v>
      </c>
      <c r="B567" s="2" t="s">
        <v>0</v>
      </c>
      <c r="C567" s="2">
        <v>60</v>
      </c>
      <c r="D567" s="2" t="s">
        <v>1458</v>
      </c>
      <c r="E567" s="2" t="s">
        <v>58</v>
      </c>
      <c r="F567" s="2" t="s">
        <v>215</v>
      </c>
      <c r="G567" s="29">
        <v>60.449325982848201</v>
      </c>
      <c r="H567" s="29">
        <v>102.229470706859</v>
      </c>
      <c r="I567" s="29">
        <f t="shared" si="48"/>
        <v>102.96716315445667</v>
      </c>
      <c r="J567" s="8">
        <v>2.10533225139661</v>
      </c>
      <c r="K567" s="32">
        <v>0</v>
      </c>
      <c r="L567" s="43">
        <v>1.0045346564064199</v>
      </c>
      <c r="M567" s="43">
        <v>1</v>
      </c>
      <c r="N567" s="8">
        <v>344.04600499076997</v>
      </c>
      <c r="O567" s="9">
        <f t="shared" si="52"/>
        <v>344.05</v>
      </c>
      <c r="P567" s="6">
        <f t="shared" si="49"/>
        <v>345.45659361123211</v>
      </c>
      <c r="Q567" s="6">
        <f t="shared" si="50"/>
        <v>350.81117081220623</v>
      </c>
      <c r="R567" s="13">
        <f>Q567*Index!$D$22</f>
        <v>458.08359543142564</v>
      </c>
      <c r="T567" s="8">
        <v>21.432983073825099</v>
      </c>
      <c r="U567" s="6">
        <f t="shared" si="51"/>
        <v>21.76519431146939</v>
      </c>
      <c r="V567" s="6">
        <f>U567*Index!$H$27</f>
        <v>24.024702047957827</v>
      </c>
      <c r="X567" s="8">
        <v>482.10829747938402</v>
      </c>
      <c r="Y567" s="41">
        <f t="shared" si="53"/>
        <v>482.11</v>
      </c>
      <c r="Z567" s="27"/>
      <c r="AA567" s="37"/>
    </row>
    <row r="568" spans="1:27">
      <c r="A568" s="2" t="s">
        <v>797</v>
      </c>
      <c r="B568" s="2" t="s">
        <v>0</v>
      </c>
      <c r="C568" s="2">
        <v>60</v>
      </c>
      <c r="D568" s="2" t="s">
        <v>1452</v>
      </c>
      <c r="E568" s="2" t="s">
        <v>58</v>
      </c>
      <c r="F568" s="2" t="s">
        <v>215</v>
      </c>
      <c r="G568" s="29">
        <v>60.449325982848201</v>
      </c>
      <c r="H568" s="29">
        <v>84.0979663799382</v>
      </c>
      <c r="I568" s="29">
        <f t="shared" si="48"/>
        <v>79.605150599568844</v>
      </c>
      <c r="J568" s="8">
        <v>2.25090014307359</v>
      </c>
      <c r="K568" s="32">
        <v>0</v>
      </c>
      <c r="L568" s="43">
        <v>0.96891802186724296</v>
      </c>
      <c r="M568" s="43">
        <v>1</v>
      </c>
      <c r="N568" s="8">
        <v>315.24864137745999</v>
      </c>
      <c r="O568" s="9">
        <f t="shared" si="52"/>
        <v>315.25</v>
      </c>
      <c r="P568" s="6">
        <f t="shared" si="49"/>
        <v>316.54116080710759</v>
      </c>
      <c r="Q568" s="6">
        <f t="shared" si="50"/>
        <v>321.44754879961778</v>
      </c>
      <c r="R568" s="13">
        <f>Q568*Index!$D$22</f>
        <v>419.74104916850644</v>
      </c>
      <c r="T568" s="8">
        <v>12.9193766642504</v>
      </c>
      <c r="U568" s="6">
        <f t="shared" si="51"/>
        <v>13.119627002546283</v>
      </c>
      <c r="V568" s="6">
        <f>U568*Index!$H$27</f>
        <v>14.481613405602413</v>
      </c>
      <c r="X568" s="8">
        <v>426.75378483669402</v>
      </c>
      <c r="Y568" s="41">
        <f t="shared" si="53"/>
        <v>426.75</v>
      </c>
      <c r="Z568" s="27"/>
      <c r="AA568" s="37"/>
    </row>
    <row r="569" spans="1:27">
      <c r="A569" s="2" t="s">
        <v>798</v>
      </c>
      <c r="B569" s="2" t="s">
        <v>0</v>
      </c>
      <c r="C569" s="2">
        <v>60</v>
      </c>
      <c r="D569" s="2" t="s">
        <v>221</v>
      </c>
      <c r="E569" s="2" t="s">
        <v>58</v>
      </c>
      <c r="F569" s="2" t="s">
        <v>40</v>
      </c>
      <c r="G569" s="29">
        <v>60.449325982848201</v>
      </c>
      <c r="H569" s="29">
        <v>61.937449289426397</v>
      </c>
      <c r="I569" s="29">
        <f t="shared" si="48"/>
        <v>65.414165199800863</v>
      </c>
      <c r="J569" s="8">
        <v>2.35163571334071</v>
      </c>
      <c r="K569" s="32">
        <v>1</v>
      </c>
      <c r="L569" s="43">
        <v>1.02840761105634</v>
      </c>
      <c r="M569" s="43">
        <v>1</v>
      </c>
      <c r="N569" s="8">
        <v>295.98508087086202</v>
      </c>
      <c r="O569" s="9">
        <f t="shared" si="52"/>
        <v>295.99</v>
      </c>
      <c r="P569" s="6">
        <f t="shared" si="49"/>
        <v>297.19861970243255</v>
      </c>
      <c r="Q569" s="6">
        <f t="shared" si="50"/>
        <v>301.80519830782026</v>
      </c>
      <c r="R569" s="13">
        <f>Q569*Index!$D$22</f>
        <v>394.09238320620301</v>
      </c>
      <c r="T569" s="8">
        <v>11.5663178454987</v>
      </c>
      <c r="U569" s="6">
        <f t="shared" si="51"/>
        <v>11.745595772103931</v>
      </c>
      <c r="V569" s="6">
        <f>U569*Index!$H$27</f>
        <v>12.964940021318816</v>
      </c>
      <c r="X569" s="8">
        <v>407.05732322752198</v>
      </c>
      <c r="Y569" s="41">
        <f t="shared" si="53"/>
        <v>407.06</v>
      </c>
      <c r="Z569" s="27"/>
      <c r="AA569" s="37"/>
    </row>
    <row r="570" spans="1:27">
      <c r="A570" s="2" t="s">
        <v>799</v>
      </c>
      <c r="B570" s="2" t="s">
        <v>0</v>
      </c>
      <c r="C570" s="2">
        <v>60</v>
      </c>
      <c r="D570" s="2" t="s">
        <v>60</v>
      </c>
      <c r="E570" s="2" t="s">
        <v>59</v>
      </c>
      <c r="F570" s="2" t="s">
        <v>40</v>
      </c>
      <c r="G570" s="29">
        <v>60.449325982848201</v>
      </c>
      <c r="H570" s="29">
        <v>23.916523930403699</v>
      </c>
      <c r="I570" s="29">
        <f t="shared" ref="I570:I632" si="54">(G570+H570)*L570*M570-G570</f>
        <v>24.049040556118747</v>
      </c>
      <c r="J570" s="8">
        <v>1.2616330549788599</v>
      </c>
      <c r="K570" s="32">
        <v>1</v>
      </c>
      <c r="L570" s="43">
        <v>1.00157073775528</v>
      </c>
      <c r="M570" s="43">
        <v>1</v>
      </c>
      <c r="N570" s="8">
        <v>106.605932317281</v>
      </c>
      <c r="O570" s="9">
        <f t="shared" si="52"/>
        <v>106.61</v>
      </c>
      <c r="P570" s="6">
        <f t="shared" ref="P570:P632" si="55">N570*(1.0041)</f>
        <v>107.04301663978185</v>
      </c>
      <c r="Q570" s="6">
        <f t="shared" ref="Q570:Q632" si="56">P570*(1.0155)</f>
        <v>108.70218339769848</v>
      </c>
      <c r="R570" s="13">
        <f>Q570*Index!$D$22</f>
        <v>141.94156613307985</v>
      </c>
      <c r="T570" s="8">
        <v>8.8091171230528502</v>
      </c>
      <c r="U570" s="6">
        <f t="shared" ref="U570:U632" si="57">T570*(1.0155)</f>
        <v>8.9456584384601694</v>
      </c>
      <c r="V570" s="6">
        <f>U570*Index!$H$27</f>
        <v>9.8743330995006406</v>
      </c>
      <c r="X570" s="8">
        <v>151.81589923258099</v>
      </c>
      <c r="Y570" s="41">
        <f t="shared" si="53"/>
        <v>151.82</v>
      </c>
      <c r="Z570" s="27"/>
      <c r="AA570" s="37"/>
    </row>
    <row r="571" spans="1:27">
      <c r="A571" s="2" t="s">
        <v>800</v>
      </c>
      <c r="B571" s="2" t="s">
        <v>0</v>
      </c>
      <c r="C571" s="2">
        <v>60</v>
      </c>
      <c r="D571" s="2" t="s">
        <v>61</v>
      </c>
      <c r="E571" s="2" t="s">
        <v>59</v>
      </c>
      <c r="F571" s="2" t="s">
        <v>40</v>
      </c>
      <c r="G571" s="29">
        <v>60.449325982848201</v>
      </c>
      <c r="H571" s="29">
        <v>36.030169018787397</v>
      </c>
      <c r="I571" s="29">
        <f t="shared" si="54"/>
        <v>37.849587779435829</v>
      </c>
      <c r="J571" s="8">
        <v>1.52096643815653</v>
      </c>
      <c r="K571" s="32">
        <v>0</v>
      </c>
      <c r="L571" s="43">
        <v>1.01885808752023</v>
      </c>
      <c r="M571" s="43">
        <v>1</v>
      </c>
      <c r="N571" s="8">
        <v>149.50934873967699</v>
      </c>
      <c r="O571" s="9">
        <f t="shared" si="52"/>
        <v>149.51</v>
      </c>
      <c r="P571" s="6">
        <f t="shared" si="55"/>
        <v>150.12233706950965</v>
      </c>
      <c r="Q571" s="6">
        <f t="shared" si="56"/>
        <v>152.44923329408707</v>
      </c>
      <c r="R571" s="13">
        <f>Q571*Index!$D$22</f>
        <v>199.06576163591697</v>
      </c>
      <c r="T571" s="8">
        <v>10.0954681151391</v>
      </c>
      <c r="U571" s="6">
        <f t="shared" si="57"/>
        <v>10.251947870923757</v>
      </c>
      <c r="V571" s="6">
        <f>U571*Index!$H$27</f>
        <v>11.316232213941165</v>
      </c>
      <c r="X571" s="8">
        <v>210.38199384985799</v>
      </c>
      <c r="Y571" s="41">
        <f t="shared" si="53"/>
        <v>210.38</v>
      </c>
      <c r="Z571" s="27"/>
      <c r="AA571" s="37"/>
    </row>
    <row r="572" spans="1:27">
      <c r="A572" s="2" t="s">
        <v>801</v>
      </c>
      <c r="B572" s="2" t="s">
        <v>0</v>
      </c>
      <c r="C572" s="2">
        <v>60</v>
      </c>
      <c r="D572" s="2" t="s">
        <v>62</v>
      </c>
      <c r="E572" s="2" t="s">
        <v>59</v>
      </c>
      <c r="F572" s="2" t="s">
        <v>40</v>
      </c>
      <c r="G572" s="29">
        <v>60.449325982848201</v>
      </c>
      <c r="H572" s="29">
        <v>48.364064873553602</v>
      </c>
      <c r="I572" s="29">
        <f t="shared" si="54"/>
        <v>51.626383211174463</v>
      </c>
      <c r="J572" s="8">
        <v>1.6002566273624701</v>
      </c>
      <c r="K572" s="32">
        <v>0</v>
      </c>
      <c r="L572" s="43">
        <v>1.02998085356908</v>
      </c>
      <c r="M572" s="43">
        <v>1</v>
      </c>
      <c r="N572" s="8">
        <v>179.34989640408401</v>
      </c>
      <c r="O572" s="9">
        <f t="shared" si="52"/>
        <v>179.35</v>
      </c>
      <c r="P572" s="6">
        <f t="shared" si="55"/>
        <v>180.08523097934074</v>
      </c>
      <c r="Q572" s="6">
        <f t="shared" si="56"/>
        <v>182.87655205952052</v>
      </c>
      <c r="R572" s="13">
        <f>Q572*Index!$D$22</f>
        <v>238.79726604365197</v>
      </c>
      <c r="T572" s="8">
        <v>10.2413801185956</v>
      </c>
      <c r="U572" s="6">
        <f t="shared" si="57"/>
        <v>10.400121510433832</v>
      </c>
      <c r="V572" s="6">
        <f>U572*Index!$H$27</f>
        <v>11.479788187283207</v>
      </c>
      <c r="X572" s="8">
        <v>250.27705423093499</v>
      </c>
      <c r="Y572" s="41">
        <f t="shared" si="53"/>
        <v>250.28</v>
      </c>
      <c r="Z572" s="27"/>
      <c r="AA572" s="37"/>
    </row>
    <row r="573" spans="1:27">
      <c r="A573" s="2" t="s">
        <v>802</v>
      </c>
      <c r="B573" s="2" t="s">
        <v>0</v>
      </c>
      <c r="C573" s="2">
        <v>60</v>
      </c>
      <c r="D573" s="2" t="s">
        <v>63</v>
      </c>
      <c r="E573" s="2" t="s">
        <v>59</v>
      </c>
      <c r="F573" s="2" t="s">
        <v>40</v>
      </c>
      <c r="G573" s="29">
        <v>60.449325982848201</v>
      </c>
      <c r="H573" s="29">
        <v>62.7136093867203</v>
      </c>
      <c r="I573" s="29">
        <f t="shared" si="54"/>
        <v>68.999466960209617</v>
      </c>
      <c r="J573" s="8">
        <v>1.61351708750033</v>
      </c>
      <c r="K573" s="32">
        <v>0</v>
      </c>
      <c r="L573" s="43">
        <v>1.05103692563536</v>
      </c>
      <c r="M573" s="43">
        <v>1</v>
      </c>
      <c r="N573" s="8">
        <v>208.867839369915</v>
      </c>
      <c r="O573" s="9">
        <f t="shared" si="52"/>
        <v>208.87</v>
      </c>
      <c r="P573" s="6">
        <f t="shared" si="55"/>
        <v>209.72419751133165</v>
      </c>
      <c r="Q573" s="6">
        <f t="shared" si="56"/>
        <v>212.97492257275732</v>
      </c>
      <c r="R573" s="13">
        <f>Q573*Index!$D$22</f>
        <v>278.09923510412807</v>
      </c>
      <c r="T573" s="8">
        <v>9.98114000164332</v>
      </c>
      <c r="U573" s="6">
        <f t="shared" si="57"/>
        <v>10.135847671668792</v>
      </c>
      <c r="V573" s="6">
        <f>U573*Index!$H$27</f>
        <v>11.188079317399403</v>
      </c>
      <c r="X573" s="8">
        <v>289.28731442152798</v>
      </c>
      <c r="Y573" s="41">
        <f t="shared" si="53"/>
        <v>289.29000000000002</v>
      </c>
      <c r="Z573" s="27"/>
      <c r="AA573" s="37"/>
    </row>
    <row r="574" spans="1:27">
      <c r="A574" s="2" t="s">
        <v>803</v>
      </c>
      <c r="B574" s="2" t="s">
        <v>0</v>
      </c>
      <c r="C574" s="2">
        <v>60</v>
      </c>
      <c r="D574" s="2" t="s">
        <v>1457</v>
      </c>
      <c r="E574" s="2" t="s">
        <v>59</v>
      </c>
      <c r="F574" s="2" t="s">
        <v>40</v>
      </c>
      <c r="G574" s="29">
        <v>60.449325982848201</v>
      </c>
      <c r="H574" s="29">
        <v>77.394092169376506</v>
      </c>
      <c r="I574" s="29">
        <f t="shared" si="54"/>
        <v>80.259421102686474</v>
      </c>
      <c r="J574" s="8">
        <v>1.6160496905900501</v>
      </c>
      <c r="K574" s="32">
        <v>0</v>
      </c>
      <c r="L574" s="43">
        <v>1.020786838949</v>
      </c>
      <c r="M574" s="43">
        <v>1</v>
      </c>
      <c r="N574" s="8">
        <v>227.39232719089199</v>
      </c>
      <c r="O574" s="9">
        <f t="shared" si="52"/>
        <v>227.39</v>
      </c>
      <c r="P574" s="6">
        <f t="shared" si="55"/>
        <v>228.32463573237465</v>
      </c>
      <c r="Q574" s="6">
        <f t="shared" si="56"/>
        <v>231.86366758622646</v>
      </c>
      <c r="R574" s="13">
        <f>Q574*Index!$D$22</f>
        <v>302.76385513012264</v>
      </c>
      <c r="T574" s="8">
        <v>10.490856656988999</v>
      </c>
      <c r="U574" s="6">
        <f t="shared" si="57"/>
        <v>10.653464935172329</v>
      </c>
      <c r="V574" s="6">
        <f>U574*Index!$H$27</f>
        <v>11.759431925264643</v>
      </c>
      <c r="X574" s="8">
        <v>314.52328705538702</v>
      </c>
      <c r="Y574" s="41">
        <f t="shared" si="53"/>
        <v>314.52</v>
      </c>
      <c r="Z574" s="27"/>
      <c r="AA574" s="37"/>
    </row>
    <row r="575" spans="1:27">
      <c r="A575" s="2" t="s">
        <v>804</v>
      </c>
      <c r="B575" s="2" t="s">
        <v>0</v>
      </c>
      <c r="C575" s="2">
        <v>60</v>
      </c>
      <c r="D575" s="2" t="s">
        <v>1458</v>
      </c>
      <c r="E575" s="2" t="s">
        <v>59</v>
      </c>
      <c r="F575" s="2" t="s">
        <v>215</v>
      </c>
      <c r="G575" s="29">
        <v>60.449325982848201</v>
      </c>
      <c r="H575" s="29">
        <v>95.469345753750503</v>
      </c>
      <c r="I575" s="29">
        <f t="shared" si="54"/>
        <v>96.176383357421344</v>
      </c>
      <c r="J575" s="8">
        <v>1.5529603850646401</v>
      </c>
      <c r="K575" s="32">
        <v>0</v>
      </c>
      <c r="L575" s="43">
        <v>1.0045346564064199</v>
      </c>
      <c r="M575" s="43">
        <v>1</v>
      </c>
      <c r="N575" s="8">
        <v>243.23352188808701</v>
      </c>
      <c r="O575" s="9">
        <f t="shared" si="52"/>
        <v>243.23</v>
      </c>
      <c r="P575" s="6">
        <f t="shared" si="55"/>
        <v>244.23077932782817</v>
      </c>
      <c r="Q575" s="6">
        <f t="shared" si="56"/>
        <v>248.01635640740952</v>
      </c>
      <c r="R575" s="13">
        <f>Q575*Index!$D$22</f>
        <v>323.85577690091901</v>
      </c>
      <c r="T575" s="8">
        <v>13.6284837346793</v>
      </c>
      <c r="U575" s="6">
        <f t="shared" si="57"/>
        <v>13.839725232566829</v>
      </c>
      <c r="V575" s="6">
        <f>U575*Index!$H$27</f>
        <v>15.27646711441534</v>
      </c>
      <c r="X575" s="8">
        <v>339.13224401533398</v>
      </c>
      <c r="Y575" s="41">
        <f t="shared" si="53"/>
        <v>339.13</v>
      </c>
      <c r="Z575" s="27"/>
      <c r="AA575" s="37"/>
    </row>
    <row r="576" spans="1:27">
      <c r="A576" s="2" t="s">
        <v>805</v>
      </c>
      <c r="B576" s="2" t="s">
        <v>0</v>
      </c>
      <c r="C576" s="2">
        <v>60</v>
      </c>
      <c r="D576" s="2" t="s">
        <v>1452</v>
      </c>
      <c r="E576" s="2" t="s">
        <v>59</v>
      </c>
      <c r="F576" s="2" t="s">
        <v>215</v>
      </c>
      <c r="G576" s="29">
        <v>60.449325982848201</v>
      </c>
      <c r="H576" s="29">
        <v>78.638307220953095</v>
      </c>
      <c r="I576" s="29">
        <f t="shared" si="54"/>
        <v>74.315188447175615</v>
      </c>
      <c r="J576" s="8">
        <v>1.6120415516771001</v>
      </c>
      <c r="K576" s="32">
        <v>0</v>
      </c>
      <c r="L576" s="43">
        <v>0.96891802186724296</v>
      </c>
      <c r="M576" s="43">
        <v>1</v>
      </c>
      <c r="N576" s="8">
        <v>217.24599695278701</v>
      </c>
      <c r="O576" s="9">
        <f t="shared" si="52"/>
        <v>217.25</v>
      </c>
      <c r="P576" s="6">
        <f t="shared" si="55"/>
        <v>218.13670554029343</v>
      </c>
      <c r="Q576" s="6">
        <f t="shared" si="56"/>
        <v>221.51782447616799</v>
      </c>
      <c r="R576" s="13">
        <f>Q576*Index!$D$22</f>
        <v>289.25441927421025</v>
      </c>
      <c r="T576" s="8">
        <v>12.144887633343799</v>
      </c>
      <c r="U576" s="6">
        <f t="shared" si="57"/>
        <v>12.333133391660629</v>
      </c>
      <c r="V576" s="6">
        <f>U576*Index!$H$27</f>
        <v>13.613471619512627</v>
      </c>
      <c r="X576" s="8">
        <v>297.658390232785</v>
      </c>
      <c r="Y576" s="41">
        <f t="shared" si="53"/>
        <v>297.66000000000003</v>
      </c>
      <c r="Z576" s="27"/>
      <c r="AA576" s="37"/>
    </row>
    <row r="577" spans="1:27">
      <c r="A577" s="2" t="s">
        <v>806</v>
      </c>
      <c r="B577" s="2" t="s">
        <v>0</v>
      </c>
      <c r="C577" s="2">
        <v>60</v>
      </c>
      <c r="D577" s="2" t="s">
        <v>221</v>
      </c>
      <c r="E577" s="2" t="s">
        <v>59</v>
      </c>
      <c r="F577" s="2" t="s">
        <v>40</v>
      </c>
      <c r="G577" s="29">
        <v>60.449325982848201</v>
      </c>
      <c r="H577" s="29">
        <v>57.451766338239899</v>
      </c>
      <c r="I577" s="29">
        <f t="shared" si="54"/>
        <v>60.801054712015009</v>
      </c>
      <c r="J577" s="8">
        <v>1.89151321963775</v>
      </c>
      <c r="K577" s="32">
        <v>1</v>
      </c>
      <c r="L577" s="43">
        <v>1.02840761105634</v>
      </c>
      <c r="M577" s="43">
        <v>1</v>
      </c>
      <c r="N577" s="8">
        <v>229.34669797044401</v>
      </c>
      <c r="O577" s="9">
        <f t="shared" si="52"/>
        <v>229.35</v>
      </c>
      <c r="P577" s="6">
        <f t="shared" si="55"/>
        <v>230.28701943212283</v>
      </c>
      <c r="Q577" s="6">
        <f t="shared" si="56"/>
        <v>233.85646823332075</v>
      </c>
      <c r="R577" s="13">
        <f>Q577*Index!$D$22</f>
        <v>305.36602222555899</v>
      </c>
      <c r="T577" s="8">
        <v>10.8044200065794</v>
      </c>
      <c r="U577" s="6">
        <f t="shared" si="57"/>
        <v>10.971888516681382</v>
      </c>
      <c r="V577" s="6">
        <f>U577*Index!$H$27</f>
        <v>12.110911979213316</v>
      </c>
      <c r="X577" s="8">
        <v>317.47693420477202</v>
      </c>
      <c r="Y577" s="41">
        <f t="shared" si="53"/>
        <v>317.48</v>
      </c>
      <c r="Z577" s="27"/>
      <c r="AA577" s="37"/>
    </row>
    <row r="578" spans="1:27">
      <c r="A578" s="2" t="s">
        <v>807</v>
      </c>
      <c r="B578" s="2" t="s">
        <v>51</v>
      </c>
      <c r="C578" s="2">
        <v>60</v>
      </c>
      <c r="D578" s="2" t="s">
        <v>60</v>
      </c>
      <c r="E578" s="2" t="s">
        <v>52</v>
      </c>
      <c r="F578" s="2" t="s">
        <v>40</v>
      </c>
      <c r="G578" s="29">
        <v>60.449325982848201</v>
      </c>
      <c r="H578" s="29">
        <v>17.4526394521612</v>
      </c>
      <c r="I578" s="29">
        <f t="shared" si="54"/>
        <v>17.54792080177311</v>
      </c>
      <c r="J578" s="8">
        <v>1.25977154700212</v>
      </c>
      <c r="K578" s="32">
        <v>1</v>
      </c>
      <c r="L578" s="43">
        <v>1.00157073775528</v>
      </c>
      <c r="M578" s="43">
        <v>0.99965290045993604</v>
      </c>
      <c r="N578" s="8">
        <v>98.258712243768656</v>
      </c>
      <c r="O578" s="9">
        <f t="shared" ref="O578:O641" si="58">ROUND(J578*SUM(G578:H578)*L578*$M578,2)</f>
        <v>98.26</v>
      </c>
      <c r="P578" s="6">
        <f t="shared" si="55"/>
        <v>98.661572963968112</v>
      </c>
      <c r="Q578" s="6">
        <f t="shared" si="56"/>
        <v>100.19082734490962</v>
      </c>
      <c r="R578" s="13">
        <f>Q578*Index!$D$22</f>
        <v>130.82757402834815</v>
      </c>
      <c r="T578" s="8">
        <v>8.3095245906604269</v>
      </c>
      <c r="U578" s="6">
        <f t="shared" si="57"/>
        <v>8.4383222218156639</v>
      </c>
      <c r="V578" s="6">
        <f>U578*Index!$H$27</f>
        <v>9.3143288436875178</v>
      </c>
      <c r="X578" s="8">
        <v>140.14190287203601</v>
      </c>
      <c r="Y578" s="41">
        <f t="shared" ref="Y578:Y641" si="59">ROUND((R578+V578) * IF(D578 = "Forensische en beveiligde zorg - niet klinische of ambulante zorg", 0.982799429, 1),2)</f>
        <v>140.13999999999999</v>
      </c>
      <c r="Z578" s="27"/>
      <c r="AA578" s="38"/>
    </row>
    <row r="579" spans="1:27">
      <c r="A579" s="2" t="s">
        <v>808</v>
      </c>
      <c r="B579" s="2" t="s">
        <v>51</v>
      </c>
      <c r="C579" s="2">
        <v>60</v>
      </c>
      <c r="D579" s="2" t="s">
        <v>61</v>
      </c>
      <c r="E579" s="2" t="s">
        <v>52</v>
      </c>
      <c r="F579" s="2" t="s">
        <v>40</v>
      </c>
      <c r="G579" s="29">
        <v>60.449325982848201</v>
      </c>
      <c r="H579" s="29">
        <v>26.3230968439435</v>
      </c>
      <c r="I579" s="29">
        <f t="shared" si="54"/>
        <v>27.078567245058586</v>
      </c>
      <c r="J579" s="8">
        <v>1.54187655765271</v>
      </c>
      <c r="K579" s="32">
        <v>0</v>
      </c>
      <c r="L579" s="43">
        <v>1.01885808752023</v>
      </c>
      <c r="M579" s="43">
        <v>0.99003615370148301</v>
      </c>
      <c r="N579" s="8">
        <v>134.95720670883878</v>
      </c>
      <c r="O579" s="9">
        <f t="shared" si="58"/>
        <v>134.96</v>
      </c>
      <c r="P579" s="6">
        <f t="shared" si="55"/>
        <v>135.51053125634502</v>
      </c>
      <c r="Q579" s="6">
        <f t="shared" si="56"/>
        <v>137.61094449081838</v>
      </c>
      <c r="R579" s="13">
        <f>Q579*Index!$D$22</f>
        <v>179.69016230903637</v>
      </c>
      <c r="T579" s="8">
        <v>8.3659473482266229</v>
      </c>
      <c r="U579" s="6">
        <f t="shared" si="57"/>
        <v>8.4956195321241363</v>
      </c>
      <c r="V579" s="6">
        <f>U579*Index!$H$27</f>
        <v>9.3775743534041514</v>
      </c>
      <c r="X579" s="8">
        <v>189.06773666244101</v>
      </c>
      <c r="Y579" s="41">
        <f t="shared" si="59"/>
        <v>189.07</v>
      </c>
      <c r="Z579" s="27"/>
      <c r="AA579" s="38"/>
    </row>
    <row r="580" spans="1:27">
      <c r="A580" s="2" t="s">
        <v>809</v>
      </c>
      <c r="B580" s="2" t="s">
        <v>51</v>
      </c>
      <c r="C580" s="2">
        <v>60</v>
      </c>
      <c r="D580" s="2" t="s">
        <v>62</v>
      </c>
      <c r="E580" s="2" t="s">
        <v>52</v>
      </c>
      <c r="F580" s="2" t="s">
        <v>40</v>
      </c>
      <c r="G580" s="29">
        <v>60.449325982848201</v>
      </c>
      <c r="H580" s="29">
        <v>35.3801064614536</v>
      </c>
      <c r="I580" s="29">
        <f t="shared" si="54"/>
        <v>32.766577126724947</v>
      </c>
      <c r="J580" s="8">
        <v>1.6417730297103501</v>
      </c>
      <c r="K580" s="32">
        <v>0</v>
      </c>
      <c r="L580" s="43">
        <v>1.02998085356908</v>
      </c>
      <c r="M580" s="43">
        <v>0.94441297238275501</v>
      </c>
      <c r="N580" s="8">
        <v>153.03935566539033</v>
      </c>
      <c r="O580" s="9">
        <f t="shared" si="58"/>
        <v>153.04</v>
      </c>
      <c r="P580" s="6">
        <f t="shared" si="55"/>
        <v>153.66681702361842</v>
      </c>
      <c r="Q580" s="6">
        <f t="shared" si="56"/>
        <v>156.04865268748452</v>
      </c>
      <c r="R580" s="13">
        <f>Q580*Index!$D$22</f>
        <v>203.76582569994233</v>
      </c>
      <c r="T580" s="8">
        <v>8.7022560190824532</v>
      </c>
      <c r="U580" s="6">
        <f t="shared" si="57"/>
        <v>8.8371409873782323</v>
      </c>
      <c r="V580" s="6">
        <f>U580*Index!$H$27</f>
        <v>9.7545501381386313</v>
      </c>
      <c r="X580" s="8">
        <v>213.52037583808101</v>
      </c>
      <c r="Y580" s="41">
        <f t="shared" si="59"/>
        <v>213.52</v>
      </c>
      <c r="Z580" s="27"/>
      <c r="AA580" s="38"/>
    </row>
    <row r="581" spans="1:27">
      <c r="A581" s="2" t="s">
        <v>810</v>
      </c>
      <c r="B581" s="2" t="s">
        <v>51</v>
      </c>
      <c r="C581" s="2">
        <v>60</v>
      </c>
      <c r="D581" s="2" t="s">
        <v>63</v>
      </c>
      <c r="E581" s="2" t="s">
        <v>52</v>
      </c>
      <c r="F581" s="2" t="s">
        <v>40</v>
      </c>
      <c r="G581" s="29">
        <v>60.449325982848201</v>
      </c>
      <c r="H581" s="29">
        <v>45.920817470761399</v>
      </c>
      <c r="I581" s="29">
        <f t="shared" si="54"/>
        <v>50.001133841819801</v>
      </c>
      <c r="J581" s="8">
        <v>1.7245396446896999</v>
      </c>
      <c r="K581" s="32">
        <v>0</v>
      </c>
      <c r="L581" s="43">
        <v>1.05103692563536</v>
      </c>
      <c r="M581" s="43">
        <v>0.98793827001383505</v>
      </c>
      <c r="N581" s="8">
        <v>190.47619674184642</v>
      </c>
      <c r="O581" s="9">
        <f t="shared" si="58"/>
        <v>190.48</v>
      </c>
      <c r="P581" s="6">
        <f t="shared" si="55"/>
        <v>191.257149148488</v>
      </c>
      <c r="Q581" s="6">
        <f t="shared" si="56"/>
        <v>194.22163496028958</v>
      </c>
      <c r="R581" s="13">
        <f>Q581*Index!$D$22</f>
        <v>253.61149317792385</v>
      </c>
      <c r="T581" s="8">
        <v>8.7488993619506257</v>
      </c>
      <c r="U581" s="6">
        <f t="shared" si="57"/>
        <v>8.8845073020608609</v>
      </c>
      <c r="V581" s="6">
        <f>U581*Index!$H$27</f>
        <v>9.8068336868667174</v>
      </c>
      <c r="X581" s="8">
        <v>263.41832686479103</v>
      </c>
      <c r="Y581" s="41">
        <f t="shared" si="59"/>
        <v>263.42</v>
      </c>
      <c r="Z581" s="27"/>
      <c r="AA581" s="38"/>
    </row>
    <row r="582" spans="1:27">
      <c r="A582" s="2" t="s">
        <v>811</v>
      </c>
      <c r="B582" s="2" t="s">
        <v>51</v>
      </c>
      <c r="C582" s="2">
        <v>60</v>
      </c>
      <c r="D582" s="2" t="s">
        <v>1457</v>
      </c>
      <c r="E582" s="2" t="s">
        <v>52</v>
      </c>
      <c r="F582" s="2" t="s">
        <v>40</v>
      </c>
      <c r="G582" s="29">
        <v>60.449325982848201</v>
      </c>
      <c r="H582" s="29">
        <v>56.7383145557245</v>
      </c>
      <c r="I582" s="29">
        <f t="shared" si="54"/>
        <v>40.55337144094738</v>
      </c>
      <c r="J582" s="8">
        <v>1.7258886596971199</v>
      </c>
      <c r="K582" s="32">
        <v>0</v>
      </c>
      <c r="L582" s="43">
        <v>1.020786838949</v>
      </c>
      <c r="M582" s="43">
        <v>0.84433754253701698</v>
      </c>
      <c r="N582" s="8">
        <v>174.31941008254876</v>
      </c>
      <c r="O582" s="9">
        <f t="shared" si="58"/>
        <v>174.32</v>
      </c>
      <c r="P582" s="6">
        <f t="shared" si="55"/>
        <v>175.0341196638872</v>
      </c>
      <c r="Q582" s="6">
        <f t="shared" si="56"/>
        <v>177.74714851867745</v>
      </c>
      <c r="R582" s="13">
        <f>Q582*Index!$D$22</f>
        <v>232.0993732400448</v>
      </c>
      <c r="T582" s="8">
        <v>8.4939337582297725</v>
      </c>
      <c r="U582" s="6">
        <f t="shared" si="57"/>
        <v>8.625589731482334</v>
      </c>
      <c r="V582" s="6">
        <f>U582*Index!$H$27</f>
        <v>9.5210371348528309</v>
      </c>
      <c r="X582" s="8">
        <v>241.620410374898</v>
      </c>
      <c r="Y582" s="41">
        <f t="shared" si="59"/>
        <v>241.62</v>
      </c>
      <c r="Z582" s="27"/>
      <c r="AA582" s="38"/>
    </row>
    <row r="583" spans="1:27">
      <c r="A583" s="2" t="s">
        <v>812</v>
      </c>
      <c r="B583" s="2" t="s">
        <v>51</v>
      </c>
      <c r="C583" s="2">
        <v>60</v>
      </c>
      <c r="D583" s="2" t="s">
        <v>1458</v>
      </c>
      <c r="E583" s="2" t="s">
        <v>52</v>
      </c>
      <c r="F583" s="2" t="s">
        <v>215</v>
      </c>
      <c r="G583" s="29">
        <v>60.449325982848201</v>
      </c>
      <c r="H583" s="29">
        <v>69.747297490413999</v>
      </c>
      <c r="I583" s="29">
        <f t="shared" si="54"/>
        <v>64.355391334274856</v>
      </c>
      <c r="J583" s="8">
        <v>1.7247006684091799</v>
      </c>
      <c r="K583" s="32">
        <v>0</v>
      </c>
      <c r="L583" s="43">
        <v>1.0045346564064199</v>
      </c>
      <c r="M583" s="43">
        <v>0.95425919873867204</v>
      </c>
      <c r="N583" s="8">
        <v>215.25077937746076</v>
      </c>
      <c r="O583" s="9">
        <f t="shared" si="58"/>
        <v>215.25</v>
      </c>
      <c r="P583" s="6">
        <f t="shared" si="55"/>
        <v>216.13330757290834</v>
      </c>
      <c r="Q583" s="6">
        <f t="shared" si="56"/>
        <v>219.48337384028844</v>
      </c>
      <c r="R583" s="13">
        <f>Q583*Index!$D$22</f>
        <v>286.59786629200676</v>
      </c>
      <c r="T583" s="8">
        <v>10.866947010505342</v>
      </c>
      <c r="U583" s="6">
        <f t="shared" si="57"/>
        <v>11.035384689168175</v>
      </c>
      <c r="V583" s="6">
        <f>U583*Index!$H$27</f>
        <v>12.180999872909588</v>
      </c>
      <c r="X583" s="8">
        <v>298.77886616491702</v>
      </c>
      <c r="Y583" s="41">
        <f t="shared" si="59"/>
        <v>298.77999999999997</v>
      </c>
      <c r="Z583" s="27"/>
      <c r="AA583" s="38"/>
    </row>
    <row r="584" spans="1:27">
      <c r="A584" s="2" t="s">
        <v>813</v>
      </c>
      <c r="B584" s="2" t="s">
        <v>51</v>
      </c>
      <c r="C584" s="2">
        <v>60</v>
      </c>
      <c r="D584" s="2" t="s">
        <v>1452</v>
      </c>
      <c r="E584" s="2" t="s">
        <v>52</v>
      </c>
      <c r="F584" s="2" t="s">
        <v>215</v>
      </c>
      <c r="G584" s="29">
        <v>60.449325982848201</v>
      </c>
      <c r="H584" s="29">
        <v>57.475321673706603</v>
      </c>
      <c r="I584" s="29">
        <f t="shared" si="54"/>
        <v>37.307802652516123</v>
      </c>
      <c r="J584" s="8">
        <v>1.7484723568051199</v>
      </c>
      <c r="K584" s="32">
        <v>0</v>
      </c>
      <c r="L584" s="43">
        <v>0.96891802186724296</v>
      </c>
      <c r="M584" s="43">
        <v>0.85557249745153396</v>
      </c>
      <c r="N584" s="8">
        <v>170.92563709957699</v>
      </c>
      <c r="O584" s="9">
        <f t="shared" si="58"/>
        <v>170.93</v>
      </c>
      <c r="P584" s="6">
        <f t="shared" si="55"/>
        <v>171.62643221168526</v>
      </c>
      <c r="Q584" s="6">
        <f t="shared" si="56"/>
        <v>174.28664191096638</v>
      </c>
      <c r="R584" s="13">
        <f>Q584*Index!$D$22</f>
        <v>227.5806992616638</v>
      </c>
      <c r="T584" s="8">
        <v>8.898417687361313</v>
      </c>
      <c r="U584" s="6">
        <f t="shared" si="57"/>
        <v>9.0363431615154148</v>
      </c>
      <c r="V584" s="6">
        <f>U584*Index!$H$27</f>
        <v>9.9744320657917793</v>
      </c>
      <c r="X584" s="8">
        <v>233.46904742464301</v>
      </c>
      <c r="Y584" s="41">
        <f t="shared" si="59"/>
        <v>233.47</v>
      </c>
      <c r="Z584" s="27"/>
      <c r="AA584" s="38"/>
    </row>
    <row r="585" spans="1:27">
      <c r="A585" s="2" t="s">
        <v>814</v>
      </c>
      <c r="B585" s="2" t="s">
        <v>51</v>
      </c>
      <c r="C585" s="2">
        <v>60</v>
      </c>
      <c r="D585" s="2" t="s">
        <v>221</v>
      </c>
      <c r="E585" s="2" t="s">
        <v>52</v>
      </c>
      <c r="F585" s="2" t="s">
        <v>40</v>
      </c>
      <c r="G585" s="29">
        <v>60.449325982848201</v>
      </c>
      <c r="H585" s="29">
        <v>41.880231646087303</v>
      </c>
      <c r="I585" s="29">
        <f t="shared" si="54"/>
        <v>23.888284284829233</v>
      </c>
      <c r="J585" s="8">
        <v>1.8896517116610101</v>
      </c>
      <c r="K585" s="32">
        <v>1</v>
      </c>
      <c r="L585" s="43">
        <v>1.02840761105634</v>
      </c>
      <c r="M585" s="43">
        <v>0.80141028590039398</v>
      </c>
      <c r="N585" s="8">
        <v>159.36870959971606</v>
      </c>
      <c r="O585" s="9">
        <f t="shared" si="58"/>
        <v>159.37</v>
      </c>
      <c r="P585" s="6">
        <f t="shared" si="55"/>
        <v>160.02212130907489</v>
      </c>
      <c r="Q585" s="6">
        <f t="shared" si="56"/>
        <v>162.50246418936555</v>
      </c>
      <c r="R585" s="13">
        <f>Q585*Index!$D$22</f>
        <v>212.19310915894295</v>
      </c>
      <c r="T585" s="8">
        <v>7.7289584617220379</v>
      </c>
      <c r="U585" s="6">
        <f t="shared" si="57"/>
        <v>7.8487573178787304</v>
      </c>
      <c r="V585" s="6">
        <f>U585*Index!$H$27</f>
        <v>8.6635595028618422</v>
      </c>
      <c r="X585" s="8">
        <v>220.856668661805</v>
      </c>
      <c r="Y585" s="41">
        <f t="shared" si="59"/>
        <v>220.86</v>
      </c>
      <c r="Z585" s="27"/>
      <c r="AA585" s="38"/>
    </row>
    <row r="586" spans="1:27">
      <c r="A586" s="2" t="s">
        <v>815</v>
      </c>
      <c r="B586" s="2" t="s">
        <v>51</v>
      </c>
      <c r="C586" s="2">
        <v>60</v>
      </c>
      <c r="D586" s="2" t="s">
        <v>60</v>
      </c>
      <c r="E586" s="2" t="s">
        <v>53</v>
      </c>
      <c r="F586" s="2" t="s">
        <v>40</v>
      </c>
      <c r="G586" s="29">
        <v>60.449325982848201</v>
      </c>
      <c r="H586" s="29">
        <v>16.599480621182298</v>
      </c>
      <c r="I586" s="29">
        <f t="shared" si="54"/>
        <v>16.679637427718824</v>
      </c>
      <c r="J586" s="8">
        <v>2.4849502902113501</v>
      </c>
      <c r="K586" s="32">
        <v>0</v>
      </c>
      <c r="L586" s="43">
        <v>1.00157073775528</v>
      </c>
      <c r="M586" s="43">
        <v>0.99947043212409903</v>
      </c>
      <c r="N586" s="8">
        <v>191.66164001078988</v>
      </c>
      <c r="O586" s="9">
        <f t="shared" si="58"/>
        <v>191.66</v>
      </c>
      <c r="P586" s="6">
        <f t="shared" si="55"/>
        <v>192.44745273483412</v>
      </c>
      <c r="Q586" s="6">
        <f t="shared" si="56"/>
        <v>195.43038825222405</v>
      </c>
      <c r="R586" s="13">
        <f>Q586*Index!$D$22</f>
        <v>255.18986382295478</v>
      </c>
      <c r="T586" s="8">
        <v>9.37762511504949</v>
      </c>
      <c r="U586" s="6">
        <f t="shared" si="57"/>
        <v>9.5229783043327583</v>
      </c>
      <c r="V586" s="6">
        <f>U586*Index!$H$27</f>
        <v>10.511586209464701</v>
      </c>
      <c r="X586" s="8">
        <v>265.70145003241998</v>
      </c>
      <c r="Y586" s="41">
        <f t="shared" si="59"/>
        <v>265.7</v>
      </c>
      <c r="Z586" s="27"/>
      <c r="AA586" s="38"/>
    </row>
    <row r="587" spans="1:27">
      <c r="A587" s="2" t="s">
        <v>816</v>
      </c>
      <c r="B587" s="2" t="s">
        <v>51</v>
      </c>
      <c r="C587" s="2">
        <v>60</v>
      </c>
      <c r="D587" s="2" t="s">
        <v>61</v>
      </c>
      <c r="E587" s="2" t="s">
        <v>53</v>
      </c>
      <c r="F587" s="2" t="s">
        <v>40</v>
      </c>
      <c r="G587" s="29">
        <v>60.449325982848201</v>
      </c>
      <c r="H587" s="29">
        <v>25.092037473015999</v>
      </c>
      <c r="I587" s="29">
        <f t="shared" si="54"/>
        <v>26.640336509204893</v>
      </c>
      <c r="J587" s="8">
        <v>2.8450385955452502</v>
      </c>
      <c r="K587" s="32">
        <v>0</v>
      </c>
      <c r="L587" s="43">
        <v>1.01885808752023</v>
      </c>
      <c r="M587" s="43">
        <v>0.9992559480573</v>
      </c>
      <c r="N587" s="8">
        <v>247.7734510628998</v>
      </c>
      <c r="O587" s="9">
        <f t="shared" si="58"/>
        <v>247.77</v>
      </c>
      <c r="P587" s="6">
        <f t="shared" si="55"/>
        <v>248.78932221225767</v>
      </c>
      <c r="Q587" s="6">
        <f t="shared" si="56"/>
        <v>252.64555670654769</v>
      </c>
      <c r="R587" s="13">
        <f>Q587*Index!$D$22</f>
        <v>329.90051234104732</v>
      </c>
      <c r="T587" s="8">
        <v>9.7312712875972149</v>
      </c>
      <c r="U587" s="6">
        <f t="shared" si="57"/>
        <v>9.8821059925549726</v>
      </c>
      <c r="V587" s="6">
        <f>U587*Index!$H$27</f>
        <v>10.907995981104737</v>
      </c>
      <c r="X587" s="8">
        <v>340.80850832215202</v>
      </c>
      <c r="Y587" s="41">
        <f t="shared" si="59"/>
        <v>340.81</v>
      </c>
      <c r="Z587" s="27"/>
      <c r="AA587" s="38"/>
    </row>
    <row r="588" spans="1:27">
      <c r="A588" s="2" t="s">
        <v>817</v>
      </c>
      <c r="B588" s="2" t="s">
        <v>51</v>
      </c>
      <c r="C588" s="2">
        <v>60</v>
      </c>
      <c r="D588" s="2" t="s">
        <v>62</v>
      </c>
      <c r="E588" s="2" t="s">
        <v>53</v>
      </c>
      <c r="F588" s="2" t="s">
        <v>40</v>
      </c>
      <c r="G588" s="29">
        <v>60.449325982848201</v>
      </c>
      <c r="H588" s="29">
        <v>33.809434163701702</v>
      </c>
      <c r="I588" s="29">
        <f t="shared" si="54"/>
        <v>36.07246227577641</v>
      </c>
      <c r="J588" s="8">
        <v>2.8942271436833198</v>
      </c>
      <c r="K588" s="32">
        <v>0</v>
      </c>
      <c r="L588" s="43">
        <v>1.02998085356908</v>
      </c>
      <c r="M588" s="43">
        <v>0.99420166238587404</v>
      </c>
      <c r="N588" s="8">
        <v>279.35597953496534</v>
      </c>
      <c r="O588" s="9">
        <f t="shared" si="58"/>
        <v>279.36</v>
      </c>
      <c r="P588" s="6">
        <f t="shared" si="55"/>
        <v>280.50133905105872</v>
      </c>
      <c r="Q588" s="6">
        <f t="shared" si="56"/>
        <v>284.84910980635016</v>
      </c>
      <c r="R588" s="13">
        <f>Q588*Index!$D$22</f>
        <v>371.95139502950434</v>
      </c>
      <c r="T588" s="8">
        <v>11.412822694076239</v>
      </c>
      <c r="U588" s="6">
        <f t="shared" si="57"/>
        <v>11.589721445834421</v>
      </c>
      <c r="V588" s="6">
        <f>U588*Index!$H$27</f>
        <v>12.792883930665043</v>
      </c>
      <c r="X588" s="8">
        <v>384.74427896016903</v>
      </c>
      <c r="Y588" s="41">
        <f t="shared" si="59"/>
        <v>384.74</v>
      </c>
      <c r="Z588" s="27"/>
      <c r="AA588" s="38"/>
    </row>
    <row r="589" spans="1:27">
      <c r="A589" s="2" t="s">
        <v>818</v>
      </c>
      <c r="B589" s="2" t="s">
        <v>51</v>
      </c>
      <c r="C589" s="2">
        <v>60</v>
      </c>
      <c r="D589" s="2" t="s">
        <v>63</v>
      </c>
      <c r="E589" s="2" t="s">
        <v>53</v>
      </c>
      <c r="F589" s="2" t="s">
        <v>40</v>
      </c>
      <c r="G589" s="29">
        <v>60.449325982848201</v>
      </c>
      <c r="H589" s="29">
        <v>43.961898903279398</v>
      </c>
      <c r="I589" s="29">
        <f t="shared" si="54"/>
        <v>49.178940788084411</v>
      </c>
      <c r="J589" s="8">
        <v>2.8315872172582899</v>
      </c>
      <c r="K589" s="32">
        <v>0</v>
      </c>
      <c r="L589" s="43">
        <v>1.05103692563536</v>
      </c>
      <c r="M589" s="43">
        <v>0.99898135610156302</v>
      </c>
      <c r="N589" s="8">
        <v>310.42199883875315</v>
      </c>
      <c r="O589" s="9">
        <f t="shared" si="58"/>
        <v>310.42</v>
      </c>
      <c r="P589" s="6">
        <f t="shared" si="55"/>
        <v>311.69472903399202</v>
      </c>
      <c r="Q589" s="6">
        <f t="shared" si="56"/>
        <v>316.52599733401894</v>
      </c>
      <c r="R589" s="13">
        <f>Q589*Index!$D$22</f>
        <v>413.31456626819659</v>
      </c>
      <c r="T589" s="8">
        <v>9.5157012277103306</v>
      </c>
      <c r="U589" s="6">
        <f t="shared" si="57"/>
        <v>9.6631945967398405</v>
      </c>
      <c r="V589" s="6">
        <f>U589*Index!$H$27</f>
        <v>10.666358760499282</v>
      </c>
      <c r="X589" s="8">
        <v>423.98092502869599</v>
      </c>
      <c r="Y589" s="41">
        <f t="shared" si="59"/>
        <v>423.98</v>
      </c>
      <c r="Z589" s="27"/>
      <c r="AA589" s="38"/>
    </row>
    <row r="590" spans="1:27">
      <c r="A590" s="2" t="s">
        <v>819</v>
      </c>
      <c r="B590" s="2" t="s">
        <v>51</v>
      </c>
      <c r="C590" s="2">
        <v>60</v>
      </c>
      <c r="D590" s="2" t="s">
        <v>1457</v>
      </c>
      <c r="E590" s="2" t="s">
        <v>53</v>
      </c>
      <c r="F590" s="2" t="s">
        <v>40</v>
      </c>
      <c r="G590" s="29">
        <v>60.449325982848201</v>
      </c>
      <c r="H590" s="29">
        <v>54.443226499958101</v>
      </c>
      <c r="I590" s="29">
        <f t="shared" si="54"/>
        <v>55.771997875579096</v>
      </c>
      <c r="J590" s="8">
        <v>2.88957092479427</v>
      </c>
      <c r="K590" s="32">
        <v>0</v>
      </c>
      <c r="L590" s="43">
        <v>1.020786838949</v>
      </c>
      <c r="M590" s="43">
        <v>0.99096628297313005</v>
      </c>
      <c r="N590" s="8">
        <v>335.82975826241022</v>
      </c>
      <c r="O590" s="9">
        <f t="shared" si="58"/>
        <v>335.83</v>
      </c>
      <c r="P590" s="6">
        <f t="shared" si="55"/>
        <v>337.20666027128613</v>
      </c>
      <c r="Q590" s="6">
        <f t="shared" si="56"/>
        <v>342.43336350549106</v>
      </c>
      <c r="R590" s="13">
        <f>Q590*Index!$D$22</f>
        <v>447.1439891355185</v>
      </c>
      <c r="T590" s="8">
        <v>9.5499774746733426</v>
      </c>
      <c r="U590" s="6">
        <f t="shared" si="57"/>
        <v>9.6980021255307793</v>
      </c>
      <c r="V590" s="6">
        <f>U590*Index!$H$27</f>
        <v>10.704779759469522</v>
      </c>
      <c r="X590" s="8">
        <v>457.84876889498798</v>
      </c>
      <c r="Y590" s="41">
        <f t="shared" si="59"/>
        <v>457.85</v>
      </c>
      <c r="Z590" s="27"/>
      <c r="AA590" s="38"/>
    </row>
    <row r="591" spans="1:27">
      <c r="A591" s="2" t="s">
        <v>820</v>
      </c>
      <c r="B591" s="2" t="s">
        <v>51</v>
      </c>
      <c r="C591" s="2">
        <v>60</v>
      </c>
      <c r="D591" s="2" t="s">
        <v>1458</v>
      </c>
      <c r="E591" s="2" t="s">
        <v>53</v>
      </c>
      <c r="F591" s="2" t="s">
        <v>215</v>
      </c>
      <c r="G591" s="29">
        <v>60.449325982848201</v>
      </c>
      <c r="H591" s="29">
        <v>66.483293938040106</v>
      </c>
      <c r="I591" s="29">
        <f t="shared" si="54"/>
        <v>66.658822866468711</v>
      </c>
      <c r="J591" s="8">
        <v>3.2077679550421099</v>
      </c>
      <c r="K591" s="32">
        <v>0</v>
      </c>
      <c r="L591" s="43">
        <v>1.0045346564064199</v>
      </c>
      <c r="M591" s="43">
        <v>0.99686242264970404</v>
      </c>
      <c r="N591" s="8">
        <v>407.73344670356028</v>
      </c>
      <c r="O591" s="9">
        <f t="shared" si="58"/>
        <v>407.73</v>
      </c>
      <c r="P591" s="6">
        <f t="shared" si="55"/>
        <v>409.40515383504487</v>
      </c>
      <c r="Q591" s="6">
        <f t="shared" si="56"/>
        <v>415.7509337194881</v>
      </c>
      <c r="R591" s="13">
        <f>Q591*Index!$D$22</f>
        <v>542.88089538672386</v>
      </c>
      <c r="T591" s="8">
        <v>11.634897099738559</v>
      </c>
      <c r="U591" s="6">
        <f t="shared" si="57"/>
        <v>11.815238004784508</v>
      </c>
      <c r="V591" s="6">
        <f>U591*Index!$H$27</f>
        <v>13.041812015483542</v>
      </c>
      <c r="X591" s="8">
        <v>555.92270740220795</v>
      </c>
      <c r="Y591" s="41">
        <f t="shared" si="59"/>
        <v>555.91999999999996</v>
      </c>
      <c r="Z591" s="27"/>
      <c r="AA591" s="38"/>
    </row>
    <row r="592" spans="1:27">
      <c r="A592" s="2" t="s">
        <v>821</v>
      </c>
      <c r="B592" s="2" t="s">
        <v>51</v>
      </c>
      <c r="C592" s="2">
        <v>60</v>
      </c>
      <c r="D592" s="2" t="s">
        <v>1452</v>
      </c>
      <c r="E592" s="2" t="s">
        <v>53</v>
      </c>
      <c r="F592" s="2" t="s">
        <v>215</v>
      </c>
      <c r="G592" s="29">
        <v>60.449325982848201</v>
      </c>
      <c r="H592" s="29">
        <v>54.829841110265498</v>
      </c>
      <c r="I592" s="29">
        <f t="shared" si="54"/>
        <v>48.824995818527164</v>
      </c>
      <c r="J592" s="8">
        <v>3.3752730819649299</v>
      </c>
      <c r="K592" s="32">
        <v>0</v>
      </c>
      <c r="L592" s="43">
        <v>0.96891802186724296</v>
      </c>
      <c r="M592" s="43">
        <v>0.97831847707192698</v>
      </c>
      <c r="N592" s="8">
        <v>368.83067692615538</v>
      </c>
      <c r="O592" s="9">
        <f t="shared" si="58"/>
        <v>368.83</v>
      </c>
      <c r="P592" s="6">
        <f t="shared" si="55"/>
        <v>370.34288270155264</v>
      </c>
      <c r="Q592" s="6">
        <f t="shared" si="56"/>
        <v>376.08319738342675</v>
      </c>
      <c r="R592" s="13">
        <f>Q592*Index!$D$22</f>
        <v>491.08340204756206</v>
      </c>
      <c r="T592" s="8">
        <v>11.078115109382029</v>
      </c>
      <c r="U592" s="6">
        <f t="shared" si="57"/>
        <v>11.249825893577452</v>
      </c>
      <c r="V592" s="6">
        <f>U592*Index!$H$27</f>
        <v>12.417702838617698</v>
      </c>
      <c r="X592" s="8">
        <v>494.84059838300698</v>
      </c>
      <c r="Y592" s="41">
        <f t="shared" si="59"/>
        <v>494.84</v>
      </c>
      <c r="Z592" s="27"/>
      <c r="AA592" s="38"/>
    </row>
    <row r="593" spans="1:27">
      <c r="A593" s="2" t="s">
        <v>822</v>
      </c>
      <c r="B593" s="2" t="s">
        <v>51</v>
      </c>
      <c r="C593" s="2">
        <v>60</v>
      </c>
      <c r="D593" s="2" t="s">
        <v>221</v>
      </c>
      <c r="E593" s="2" t="s">
        <v>53</v>
      </c>
      <c r="F593" s="2" t="s">
        <v>40</v>
      </c>
      <c r="G593" s="29">
        <v>60.449325982848201</v>
      </c>
      <c r="H593" s="29">
        <v>39.753492126077298</v>
      </c>
      <c r="I593" s="29">
        <f t="shared" si="54"/>
        <v>42.067690602179944</v>
      </c>
      <c r="J593" s="8">
        <v>3.17753766802032</v>
      </c>
      <c r="K593" s="32">
        <v>1</v>
      </c>
      <c r="L593" s="43">
        <v>1.02840761105634</v>
      </c>
      <c r="M593" s="43">
        <v>0.99483427838168603</v>
      </c>
      <c r="N593" s="8">
        <v>325.75168181199069</v>
      </c>
      <c r="O593" s="9">
        <f t="shared" si="58"/>
        <v>325.75</v>
      </c>
      <c r="P593" s="6">
        <f t="shared" si="55"/>
        <v>327.08726370741988</v>
      </c>
      <c r="Q593" s="6">
        <f t="shared" si="56"/>
        <v>332.15711629488493</v>
      </c>
      <c r="R593" s="13">
        <f>Q593*Index!$D$22</f>
        <v>433.72543048791908</v>
      </c>
      <c r="T593" s="8">
        <v>9.1500826159033828</v>
      </c>
      <c r="U593" s="6">
        <f t="shared" si="57"/>
        <v>9.2919088964498862</v>
      </c>
      <c r="V593" s="6">
        <f>U593*Index!$H$27</f>
        <v>10.2565288184145</v>
      </c>
      <c r="X593" s="8">
        <v>443.98195930633398</v>
      </c>
      <c r="Y593" s="41">
        <f t="shared" si="59"/>
        <v>443.98</v>
      </c>
      <c r="Z593" s="27"/>
      <c r="AA593" s="38"/>
    </row>
    <row r="594" spans="1:27">
      <c r="A594" s="2" t="s">
        <v>823</v>
      </c>
      <c r="B594" s="2" t="s">
        <v>51</v>
      </c>
      <c r="C594" s="2">
        <v>60</v>
      </c>
      <c r="D594" s="2" t="s">
        <v>60</v>
      </c>
      <c r="E594" s="2" t="s">
        <v>54</v>
      </c>
      <c r="F594" s="2" t="s">
        <v>40</v>
      </c>
      <c r="G594" s="29">
        <v>60.449325982848201</v>
      </c>
      <c r="H594" s="29">
        <v>18.126803315185199</v>
      </c>
      <c r="I594" s="29">
        <f t="shared" si="54"/>
        <v>18.148873716800132</v>
      </c>
      <c r="J594" s="8">
        <v>1.93920068430038</v>
      </c>
      <c r="K594" s="32">
        <v>0</v>
      </c>
      <c r="L594" s="43">
        <v>1.00157073775528</v>
      </c>
      <c r="M594" s="43">
        <v>0.99871216431312804</v>
      </c>
      <c r="N594" s="8">
        <v>152.41768264233653</v>
      </c>
      <c r="O594" s="9">
        <f t="shared" si="58"/>
        <v>152.41999999999999</v>
      </c>
      <c r="P594" s="6">
        <f t="shared" si="55"/>
        <v>153.0425951411701</v>
      </c>
      <c r="Q594" s="6">
        <f t="shared" si="56"/>
        <v>155.41475536585824</v>
      </c>
      <c r="R594" s="13">
        <f>Q594*Index!$D$22</f>
        <v>202.93809275303352</v>
      </c>
      <c r="T594" s="8">
        <v>8.0808156161008373</v>
      </c>
      <c r="U594" s="6">
        <f t="shared" si="57"/>
        <v>8.2060682581504008</v>
      </c>
      <c r="V594" s="6">
        <f>U594*Index!$H$27</f>
        <v>9.0579639246950503</v>
      </c>
      <c r="X594" s="8">
        <v>211.996056677729</v>
      </c>
      <c r="Y594" s="41">
        <f t="shared" si="59"/>
        <v>212</v>
      </c>
      <c r="Z594" s="27"/>
      <c r="AA594" s="38"/>
    </row>
    <row r="595" spans="1:27">
      <c r="A595" s="2" t="s">
        <v>824</v>
      </c>
      <c r="B595" s="2" t="s">
        <v>51</v>
      </c>
      <c r="C595" s="2">
        <v>60</v>
      </c>
      <c r="D595" s="2" t="s">
        <v>61</v>
      </c>
      <c r="E595" s="2" t="s">
        <v>54</v>
      </c>
      <c r="F595" s="2" t="s">
        <v>40</v>
      </c>
      <c r="G595" s="29">
        <v>60.449325982848201</v>
      </c>
      <c r="H595" s="29">
        <v>27.298081529178699</v>
      </c>
      <c r="I595" s="29">
        <f t="shared" si="54"/>
        <v>28.836981683718115</v>
      </c>
      <c r="J595" s="8">
        <v>2.2141459313618301</v>
      </c>
      <c r="K595" s="32">
        <v>0</v>
      </c>
      <c r="L595" s="43">
        <v>1.01885808752023</v>
      </c>
      <c r="M595" s="43">
        <v>0.99870419079992301</v>
      </c>
      <c r="N595" s="8">
        <v>197.69291484624833</v>
      </c>
      <c r="O595" s="9">
        <f t="shared" si="58"/>
        <v>197.69</v>
      </c>
      <c r="P595" s="6">
        <f t="shared" si="55"/>
        <v>198.50345579711794</v>
      </c>
      <c r="Q595" s="6">
        <f t="shared" si="56"/>
        <v>201.58025936197328</v>
      </c>
      <c r="R595" s="13">
        <f>Q595*Index!$D$22</f>
        <v>263.22026679692914</v>
      </c>
      <c r="T595" s="8">
        <v>8.2547560337068919</v>
      </c>
      <c r="U595" s="6">
        <f t="shared" si="57"/>
        <v>8.3827047522293494</v>
      </c>
      <c r="V595" s="6">
        <f>U595*Index!$H$27</f>
        <v>9.2529375638142</v>
      </c>
      <c r="X595" s="8">
        <v>272.47320436074398</v>
      </c>
      <c r="Y595" s="41">
        <f t="shared" si="59"/>
        <v>272.47000000000003</v>
      </c>
      <c r="Z595" s="27"/>
      <c r="AA595" s="38"/>
    </row>
    <row r="596" spans="1:27">
      <c r="A596" s="2" t="s">
        <v>825</v>
      </c>
      <c r="B596" s="2" t="s">
        <v>51</v>
      </c>
      <c r="C596" s="2">
        <v>60</v>
      </c>
      <c r="D596" s="2" t="s">
        <v>62</v>
      </c>
      <c r="E596" s="2" t="s">
        <v>54</v>
      </c>
      <c r="F596" s="2" t="s">
        <v>40</v>
      </c>
      <c r="G596" s="29">
        <v>60.449325982848201</v>
      </c>
      <c r="H596" s="29">
        <v>36.628031712629699</v>
      </c>
      <c r="I596" s="29">
        <f t="shared" si="54"/>
        <v>35.621448769841017</v>
      </c>
      <c r="J596" s="8">
        <v>2.2532311271736298</v>
      </c>
      <c r="K596" s="32">
        <v>0</v>
      </c>
      <c r="L596" s="43">
        <v>1.02998085356908</v>
      </c>
      <c r="M596" s="43">
        <v>0.96082477846941805</v>
      </c>
      <c r="N596" s="8">
        <v>216.46966008444704</v>
      </c>
      <c r="O596" s="9">
        <f t="shared" si="58"/>
        <v>216.47</v>
      </c>
      <c r="P596" s="6">
        <f t="shared" si="55"/>
        <v>217.35718569079327</v>
      </c>
      <c r="Q596" s="6">
        <f t="shared" si="56"/>
        <v>220.72622206900058</v>
      </c>
      <c r="R596" s="13">
        <f>Q596*Index!$D$22</f>
        <v>288.22075755817121</v>
      </c>
      <c r="T596" s="8">
        <v>8.2661648925620117</v>
      </c>
      <c r="U596" s="6">
        <f t="shared" si="57"/>
        <v>8.394290448396724</v>
      </c>
      <c r="V596" s="6">
        <f>U596*Index!$H$27</f>
        <v>9.2657260045906131</v>
      </c>
      <c r="X596" s="8">
        <v>297.48648356276198</v>
      </c>
      <c r="Y596" s="41">
        <f t="shared" si="59"/>
        <v>297.49</v>
      </c>
      <c r="Z596" s="27"/>
      <c r="AA596" s="38"/>
    </row>
    <row r="597" spans="1:27">
      <c r="A597" s="2" t="s">
        <v>826</v>
      </c>
      <c r="B597" s="2" t="s">
        <v>51</v>
      </c>
      <c r="C597" s="2">
        <v>60</v>
      </c>
      <c r="D597" s="2" t="s">
        <v>63</v>
      </c>
      <c r="E597" s="2" t="s">
        <v>54</v>
      </c>
      <c r="F597" s="2" t="s">
        <v>40</v>
      </c>
      <c r="G597" s="29">
        <v>60.449325982848201</v>
      </c>
      <c r="H597" s="29">
        <v>47.481610567565298</v>
      </c>
      <c r="I597" s="29">
        <f t="shared" si="54"/>
        <v>52.184416506042815</v>
      </c>
      <c r="J597" s="8">
        <v>2.2739089001080099</v>
      </c>
      <c r="K597" s="32">
        <v>0</v>
      </c>
      <c r="L597" s="43">
        <v>1.05103692563536</v>
      </c>
      <c r="M597" s="43">
        <v>0.99289790631916497</v>
      </c>
      <c r="N597" s="8">
        <v>256.11886949796133</v>
      </c>
      <c r="O597" s="9">
        <f t="shared" si="58"/>
        <v>256.12</v>
      </c>
      <c r="P597" s="6">
        <f t="shared" si="55"/>
        <v>257.16895686290297</v>
      </c>
      <c r="Q597" s="6">
        <f t="shared" si="56"/>
        <v>261.15507569427797</v>
      </c>
      <c r="R597" s="13">
        <f>Q597*Index!$D$22</f>
        <v>341.0121056357151</v>
      </c>
      <c r="T597" s="8">
        <v>8.0421811658193114</v>
      </c>
      <c r="U597" s="6">
        <f t="shared" si="57"/>
        <v>8.166834973889511</v>
      </c>
      <c r="V597" s="6">
        <f>U597*Index!$H$27</f>
        <v>9.0146577197863262</v>
      </c>
      <c r="X597" s="8">
        <v>350.026763355502</v>
      </c>
      <c r="Y597" s="41">
        <f t="shared" si="59"/>
        <v>350.03</v>
      </c>
      <c r="Z597" s="27"/>
      <c r="AA597" s="38"/>
    </row>
    <row r="598" spans="1:27">
      <c r="A598" s="2" t="s">
        <v>827</v>
      </c>
      <c r="B598" s="2" t="s">
        <v>51</v>
      </c>
      <c r="C598" s="2">
        <v>60</v>
      </c>
      <c r="D598" s="2" t="s">
        <v>1457</v>
      </c>
      <c r="E598" s="2" t="s">
        <v>54</v>
      </c>
      <c r="F598" s="2" t="s">
        <v>40</v>
      </c>
      <c r="G598" s="29">
        <v>60.449325982848201</v>
      </c>
      <c r="H598" s="29">
        <v>58.574792275381498</v>
      </c>
      <c r="I598" s="29">
        <f t="shared" si="54"/>
        <v>54.161499064378695</v>
      </c>
      <c r="J598" s="8">
        <v>2.3644604335863799</v>
      </c>
      <c r="K598" s="32">
        <v>0</v>
      </c>
      <c r="L598" s="43">
        <v>1.020786838949</v>
      </c>
      <c r="M598" s="43">
        <v>0.94331253171520602</v>
      </c>
      <c r="N598" s="8">
        <v>270.99276108485839</v>
      </c>
      <c r="O598" s="9">
        <f t="shared" si="58"/>
        <v>270.99</v>
      </c>
      <c r="P598" s="6">
        <f t="shared" si="55"/>
        <v>272.10383140530632</v>
      </c>
      <c r="Q598" s="6">
        <f t="shared" si="56"/>
        <v>276.32144079208859</v>
      </c>
      <c r="R598" s="13">
        <f>Q598*Index!$D$22</f>
        <v>360.81610172154626</v>
      </c>
      <c r="T598" s="8">
        <v>8.7860808962024581</v>
      </c>
      <c r="U598" s="6">
        <f t="shared" si="57"/>
        <v>8.9222651500935974</v>
      </c>
      <c r="V598" s="6">
        <f>U598*Index!$H$27</f>
        <v>9.8485112862475113</v>
      </c>
      <c r="X598" s="8">
        <v>370.664613007794</v>
      </c>
      <c r="Y598" s="41">
        <f t="shared" si="59"/>
        <v>370.66</v>
      </c>
      <c r="Z598" s="27"/>
      <c r="AA598" s="38"/>
    </row>
    <row r="599" spans="1:27">
      <c r="A599" s="2" t="s">
        <v>828</v>
      </c>
      <c r="B599" s="2" t="s">
        <v>51</v>
      </c>
      <c r="C599" s="2">
        <v>60</v>
      </c>
      <c r="D599" s="2" t="s">
        <v>1458</v>
      </c>
      <c r="E599" s="2" t="s">
        <v>54</v>
      </c>
      <c r="F599" s="2" t="s">
        <v>215</v>
      </c>
      <c r="G599" s="29">
        <v>60.449325982848201</v>
      </c>
      <c r="H599" s="29">
        <v>72.332257051658502</v>
      </c>
      <c r="I599" s="29">
        <f t="shared" si="54"/>
        <v>66.843841327907711</v>
      </c>
      <c r="J599" s="8">
        <v>2.30496843471875</v>
      </c>
      <c r="K599" s="32">
        <v>0</v>
      </c>
      <c r="L599" s="43">
        <v>1.0045346564064199</v>
      </c>
      <c r="M599" s="43">
        <v>0.95433824002796797</v>
      </c>
      <c r="N599" s="8">
        <v>293.40673260666404</v>
      </c>
      <c r="O599" s="9">
        <f t="shared" si="58"/>
        <v>293.41000000000003</v>
      </c>
      <c r="P599" s="6">
        <f t="shared" si="55"/>
        <v>294.60970021035138</v>
      </c>
      <c r="Q599" s="6">
        <f t="shared" si="56"/>
        <v>299.17615056361183</v>
      </c>
      <c r="R599" s="13">
        <f>Q599*Index!$D$22</f>
        <v>390.65941486474571</v>
      </c>
      <c r="T599" s="8">
        <v>10.277191289169037</v>
      </c>
      <c r="U599" s="6">
        <f t="shared" si="57"/>
        <v>10.436487754151159</v>
      </c>
      <c r="V599" s="6">
        <f>U599*Index!$H$27</f>
        <v>11.519929715882002</v>
      </c>
      <c r="X599" s="8">
        <v>402.17934458062803</v>
      </c>
      <c r="Y599" s="41">
        <f t="shared" si="59"/>
        <v>402.18</v>
      </c>
      <c r="Z599" s="27"/>
      <c r="AA599" s="38"/>
    </row>
    <row r="600" spans="1:27">
      <c r="A600" s="2" t="s">
        <v>829</v>
      </c>
      <c r="B600" s="2" t="s">
        <v>51</v>
      </c>
      <c r="C600" s="2">
        <v>60</v>
      </c>
      <c r="D600" s="2" t="s">
        <v>1452</v>
      </c>
      <c r="E600" s="2" t="s">
        <v>54</v>
      </c>
      <c r="F600" s="2" t="s">
        <v>215</v>
      </c>
      <c r="G600" s="29">
        <v>60.449325982848201</v>
      </c>
      <c r="H600" s="29">
        <v>59.572429466853897</v>
      </c>
      <c r="I600" s="29">
        <f t="shared" si="54"/>
        <v>51.576251953496843</v>
      </c>
      <c r="J600" s="8">
        <v>2.48077722076644</v>
      </c>
      <c r="K600" s="32">
        <v>0</v>
      </c>
      <c r="L600" s="43">
        <v>0.96891802186724296</v>
      </c>
      <c r="M600" s="43">
        <v>0.96331912991579405</v>
      </c>
      <c r="N600" s="8">
        <v>277.91050188768054</v>
      </c>
      <c r="O600" s="9">
        <f t="shared" si="58"/>
        <v>277.91000000000003</v>
      </c>
      <c r="P600" s="6">
        <f t="shared" si="55"/>
        <v>279.04993494542003</v>
      </c>
      <c r="Q600" s="6">
        <f t="shared" si="56"/>
        <v>283.37520893707409</v>
      </c>
      <c r="R600" s="13">
        <f>Q600*Index!$D$22</f>
        <v>370.02679893427648</v>
      </c>
      <c r="T600" s="8">
        <v>9.5802796607552789</v>
      </c>
      <c r="U600" s="6">
        <f t="shared" si="57"/>
        <v>9.7287739954969865</v>
      </c>
      <c r="V600" s="6">
        <f>U600*Index!$H$27</f>
        <v>10.738746146206857</v>
      </c>
      <c r="X600" s="8">
        <v>374.21616028797303</v>
      </c>
      <c r="Y600" s="41">
        <f t="shared" si="59"/>
        <v>374.22</v>
      </c>
      <c r="Z600" s="27"/>
      <c r="AA600" s="38"/>
    </row>
    <row r="601" spans="1:27">
      <c r="A601" s="2" t="s">
        <v>830</v>
      </c>
      <c r="B601" s="2" t="s">
        <v>51</v>
      </c>
      <c r="C601" s="2">
        <v>60</v>
      </c>
      <c r="D601" s="2" t="s">
        <v>221</v>
      </c>
      <c r="E601" s="2" t="s">
        <v>54</v>
      </c>
      <c r="F601" s="2" t="s">
        <v>40</v>
      </c>
      <c r="G601" s="29">
        <v>60.449325982848201</v>
      </c>
      <c r="H601" s="29">
        <v>43.558058681974202</v>
      </c>
      <c r="I601" s="29">
        <f t="shared" si="54"/>
        <v>42.339367186081908</v>
      </c>
      <c r="J601" s="8">
        <v>2.5715442965362398</v>
      </c>
      <c r="K601" s="32">
        <v>1</v>
      </c>
      <c r="L601" s="43">
        <v>1.02840761105634</v>
      </c>
      <c r="M601" s="43">
        <v>0.96098340183569098</v>
      </c>
      <c r="N601" s="8">
        <v>264.32567766697645</v>
      </c>
      <c r="O601" s="9">
        <f t="shared" si="58"/>
        <v>264.33</v>
      </c>
      <c r="P601" s="6">
        <f t="shared" si="55"/>
        <v>265.40941294541102</v>
      </c>
      <c r="Q601" s="6">
        <f t="shared" si="56"/>
        <v>269.52325884606489</v>
      </c>
      <c r="R601" s="13">
        <f>Q601*Index!$D$22</f>
        <v>351.93914486460915</v>
      </c>
      <c r="T601" s="8">
        <v>9.5396511132819874</v>
      </c>
      <c r="U601" s="6">
        <f t="shared" si="57"/>
        <v>9.6875157055378587</v>
      </c>
      <c r="V601" s="6">
        <f>U601*Index!$H$27</f>
        <v>10.693204713904828</v>
      </c>
      <c r="X601" s="8">
        <v>362.63234957851398</v>
      </c>
      <c r="Y601" s="41">
        <f t="shared" si="59"/>
        <v>362.63</v>
      </c>
      <c r="Z601" s="27"/>
      <c r="AA601" s="38"/>
    </row>
    <row r="602" spans="1:27">
      <c r="A602" s="2" t="s">
        <v>831</v>
      </c>
      <c r="B602" s="2" t="s">
        <v>51</v>
      </c>
      <c r="C602" s="2">
        <v>60</v>
      </c>
      <c r="D602" s="2" t="s">
        <v>60</v>
      </c>
      <c r="E602" s="2" t="s">
        <v>55</v>
      </c>
      <c r="F602" s="2" t="s">
        <v>40</v>
      </c>
      <c r="G602" s="29">
        <v>60.449325982848201</v>
      </c>
      <c r="H602" s="29">
        <v>15.2705814200866</v>
      </c>
      <c r="I602" s="29">
        <f t="shared" si="54"/>
        <v>15.389517537470702</v>
      </c>
      <c r="J602" s="8">
        <v>1.3558380158188299</v>
      </c>
      <c r="K602" s="32">
        <v>1</v>
      </c>
      <c r="L602" s="43">
        <v>1.00157073775528</v>
      </c>
      <c r="M602" s="43">
        <v>1</v>
      </c>
      <c r="N602" s="8">
        <v>102.825187120584</v>
      </c>
      <c r="O602" s="9">
        <f t="shared" si="58"/>
        <v>102.83</v>
      </c>
      <c r="P602" s="6">
        <f t="shared" si="55"/>
        <v>103.2467703877784</v>
      </c>
      <c r="Q602" s="6">
        <f t="shared" si="56"/>
        <v>104.84709532878897</v>
      </c>
      <c r="R602" s="13">
        <f>Q602*Index!$D$22</f>
        <v>136.907654016706</v>
      </c>
      <c r="T602" s="8">
        <v>7.64529806538334</v>
      </c>
      <c r="U602" s="6">
        <f t="shared" si="57"/>
        <v>7.7638001853967822</v>
      </c>
      <c r="V602" s="6">
        <f>U602*Index!$H$27</f>
        <v>8.5697827248777312</v>
      </c>
      <c r="X602" s="8">
        <v>145.477436741584</v>
      </c>
      <c r="Y602" s="41">
        <f t="shared" si="59"/>
        <v>145.47999999999999</v>
      </c>
      <c r="Z602" s="27"/>
      <c r="AA602" s="38"/>
    </row>
    <row r="603" spans="1:27">
      <c r="A603" s="2" t="s">
        <v>832</v>
      </c>
      <c r="B603" s="2" t="s">
        <v>51</v>
      </c>
      <c r="C603" s="2">
        <v>60</v>
      </c>
      <c r="D603" s="2" t="s">
        <v>61</v>
      </c>
      <c r="E603" s="2" t="s">
        <v>55</v>
      </c>
      <c r="F603" s="2" t="s">
        <v>40</v>
      </c>
      <c r="G603" s="29">
        <v>60.449325982848201</v>
      </c>
      <c r="H603" s="29">
        <v>23.082552065120002</v>
      </c>
      <c r="I603" s="29">
        <f t="shared" si="54"/>
        <v>24.611147086245431</v>
      </c>
      <c r="J603" s="8">
        <v>1.6801439959973401</v>
      </c>
      <c r="K603" s="32">
        <v>0</v>
      </c>
      <c r="L603" s="43">
        <v>1.01885808752023</v>
      </c>
      <c r="M603" s="43">
        <v>0.999451791570245</v>
      </c>
      <c r="N603" s="8">
        <v>142.91384312373123</v>
      </c>
      <c r="O603" s="9">
        <f t="shared" si="58"/>
        <v>142.91</v>
      </c>
      <c r="P603" s="6">
        <f t="shared" si="55"/>
        <v>143.49978988053851</v>
      </c>
      <c r="Q603" s="6">
        <f t="shared" si="56"/>
        <v>145.72403662368689</v>
      </c>
      <c r="R603" s="13">
        <f>Q603*Index!$D$22</f>
        <v>190.28410778028902</v>
      </c>
      <c r="T603" s="8">
        <v>8.2420729952544836</v>
      </c>
      <c r="U603" s="6">
        <f t="shared" si="57"/>
        <v>8.3698251266809294</v>
      </c>
      <c r="V603" s="6">
        <f>U603*Index!$H$27</f>
        <v>9.2387208671074319</v>
      </c>
      <c r="X603" s="8">
        <v>199.52282864739701</v>
      </c>
      <c r="Y603" s="41">
        <f t="shared" si="59"/>
        <v>199.52</v>
      </c>
      <c r="Z603" s="27"/>
      <c r="AA603" s="38"/>
    </row>
    <row r="604" spans="1:27">
      <c r="A604" s="2" t="s">
        <v>833</v>
      </c>
      <c r="B604" s="2" t="s">
        <v>51</v>
      </c>
      <c r="C604" s="2">
        <v>60</v>
      </c>
      <c r="D604" s="2" t="s">
        <v>62</v>
      </c>
      <c r="E604" s="2" t="s">
        <v>55</v>
      </c>
      <c r="F604" s="2" t="s">
        <v>40</v>
      </c>
      <c r="G604" s="29">
        <v>60.449325982848201</v>
      </c>
      <c r="H604" s="29">
        <v>31.100761901350101</v>
      </c>
      <c r="I604" s="29">
        <f t="shared" si="54"/>
        <v>32.635260532824226</v>
      </c>
      <c r="J604" s="8">
        <v>1.72438944929476</v>
      </c>
      <c r="K604" s="32">
        <v>0</v>
      </c>
      <c r="L604" s="43">
        <v>1.02998085356908</v>
      </c>
      <c r="M604" s="43">
        <v>0.987165244910437</v>
      </c>
      <c r="N604" s="8">
        <v>160.5140788795909</v>
      </c>
      <c r="O604" s="9">
        <f t="shared" si="58"/>
        <v>160.51</v>
      </c>
      <c r="P604" s="6">
        <f t="shared" si="55"/>
        <v>161.17218660299721</v>
      </c>
      <c r="Q604" s="6">
        <f t="shared" si="56"/>
        <v>163.67035549534367</v>
      </c>
      <c r="R604" s="13">
        <f>Q604*Index!$D$22</f>
        <v>213.71812287865129</v>
      </c>
      <c r="T604" s="8">
        <v>9.0378226115031257</v>
      </c>
      <c r="U604" s="6">
        <f t="shared" si="57"/>
        <v>9.1779088619814253</v>
      </c>
      <c r="V604" s="6">
        <f>U604*Index!$H$27</f>
        <v>10.130694110836519</v>
      </c>
      <c r="X604" s="8">
        <v>223.848816989488</v>
      </c>
      <c r="Y604" s="41">
        <f t="shared" si="59"/>
        <v>223.85</v>
      </c>
      <c r="Z604" s="27"/>
      <c r="AA604" s="38"/>
    </row>
    <row r="605" spans="1:27">
      <c r="A605" s="2" t="s">
        <v>834</v>
      </c>
      <c r="B605" s="2" t="s">
        <v>51</v>
      </c>
      <c r="C605" s="2">
        <v>60</v>
      </c>
      <c r="D605" s="2" t="s">
        <v>63</v>
      </c>
      <c r="E605" s="2" t="s">
        <v>55</v>
      </c>
      <c r="F605" s="2" t="s">
        <v>40</v>
      </c>
      <c r="G605" s="29">
        <v>60.449325982848201</v>
      </c>
      <c r="H605" s="29">
        <v>40.438847212299201</v>
      </c>
      <c r="I605" s="29">
        <f t="shared" si="54"/>
        <v>45.272180072027687</v>
      </c>
      <c r="J605" s="8">
        <v>1.71269449571428</v>
      </c>
      <c r="K605" s="32">
        <v>0</v>
      </c>
      <c r="L605" s="43">
        <v>1.05103692563536</v>
      </c>
      <c r="M605" s="43">
        <v>0.99702284342805902</v>
      </c>
      <c r="N605" s="8">
        <v>181.06864149880943</v>
      </c>
      <c r="O605" s="9">
        <f t="shared" si="58"/>
        <v>181.07</v>
      </c>
      <c r="P605" s="6">
        <f t="shared" si="55"/>
        <v>181.81102292895454</v>
      </c>
      <c r="Q605" s="6">
        <f t="shared" si="56"/>
        <v>184.62909378435336</v>
      </c>
      <c r="R605" s="13">
        <f>Q605*Index!$D$22</f>
        <v>241.08570689516856</v>
      </c>
      <c r="T605" s="8">
        <v>8.0009135796279409</v>
      </c>
      <c r="U605" s="6">
        <f t="shared" si="57"/>
        <v>8.1249277401121738</v>
      </c>
      <c r="V605" s="6">
        <f>U605*Index!$H$27</f>
        <v>8.9683999749324652</v>
      </c>
      <c r="X605" s="8">
        <v>250.05410687010101</v>
      </c>
      <c r="Y605" s="41">
        <f t="shared" si="59"/>
        <v>250.05</v>
      </c>
      <c r="Z605" s="27"/>
      <c r="AA605" s="38"/>
    </row>
    <row r="606" spans="1:27">
      <c r="A606" s="2" t="s">
        <v>835</v>
      </c>
      <c r="B606" s="2" t="s">
        <v>51</v>
      </c>
      <c r="C606" s="2">
        <v>60</v>
      </c>
      <c r="D606" s="2" t="s">
        <v>1457</v>
      </c>
      <c r="E606" s="2" t="s">
        <v>55</v>
      </c>
      <c r="F606" s="2" t="s">
        <v>40</v>
      </c>
      <c r="G606" s="29">
        <v>60.449325982848201</v>
      </c>
      <c r="H606" s="29">
        <v>50.078629497213299</v>
      </c>
      <c r="I606" s="29">
        <f t="shared" si="54"/>
        <v>50.73455510807036</v>
      </c>
      <c r="J606" s="8">
        <v>1.71060167776137</v>
      </c>
      <c r="K606" s="32">
        <v>0</v>
      </c>
      <c r="L606" s="43">
        <v>1.020786838949</v>
      </c>
      <c r="M606" s="43">
        <v>0.98545008480575402</v>
      </c>
      <c r="N606" s="8">
        <v>190.19133353414611</v>
      </c>
      <c r="O606" s="9">
        <f t="shared" si="58"/>
        <v>190.19</v>
      </c>
      <c r="P606" s="6">
        <f t="shared" si="55"/>
        <v>190.97111800163611</v>
      </c>
      <c r="Q606" s="6">
        <f t="shared" si="56"/>
        <v>193.93117033066147</v>
      </c>
      <c r="R606" s="13">
        <f>Q606*Index!$D$22</f>
        <v>253.23220912725455</v>
      </c>
      <c r="T606" s="8">
        <v>8.7348682287852544</v>
      </c>
      <c r="U606" s="6">
        <f t="shared" si="57"/>
        <v>8.870258686331427</v>
      </c>
      <c r="V606" s="6">
        <f>U606*Index!$H$27</f>
        <v>9.7911058811510063</v>
      </c>
      <c r="X606" s="8">
        <v>263.02331500840597</v>
      </c>
      <c r="Y606" s="41">
        <f t="shared" si="59"/>
        <v>263.02</v>
      </c>
      <c r="Z606" s="27"/>
      <c r="AA606" s="38"/>
    </row>
    <row r="607" spans="1:27">
      <c r="A607" s="2" t="s">
        <v>836</v>
      </c>
      <c r="B607" s="2" t="s">
        <v>51</v>
      </c>
      <c r="C607" s="2">
        <v>60</v>
      </c>
      <c r="D607" s="2" t="s">
        <v>1458</v>
      </c>
      <c r="E607" s="2" t="s">
        <v>55</v>
      </c>
      <c r="F607" s="2" t="s">
        <v>215</v>
      </c>
      <c r="G607" s="29">
        <v>60.449325982848201</v>
      </c>
      <c r="H607" s="29">
        <v>61.159033486558499</v>
      </c>
      <c r="I607" s="29">
        <f t="shared" si="54"/>
        <v>60.43554275264642</v>
      </c>
      <c r="J607" s="8">
        <v>1.55933154650274</v>
      </c>
      <c r="K607" s="32">
        <v>0</v>
      </c>
      <c r="L607" s="43">
        <v>1.0045346564064199</v>
      </c>
      <c r="M607" s="43">
        <v>0.98956332001826197</v>
      </c>
      <c r="N607" s="8">
        <v>188.49958931409913</v>
      </c>
      <c r="O607" s="9">
        <f t="shared" si="58"/>
        <v>188.5</v>
      </c>
      <c r="P607" s="6">
        <f t="shared" si="55"/>
        <v>189.27243763028693</v>
      </c>
      <c r="Q607" s="6">
        <f t="shared" si="56"/>
        <v>192.2061604135564</v>
      </c>
      <c r="R607" s="13">
        <f>Q607*Index!$D$22</f>
        <v>250.97971886831306</v>
      </c>
      <c r="T607" s="8">
        <v>11.239858979481433</v>
      </c>
      <c r="U607" s="6">
        <f t="shared" si="57"/>
        <v>11.414076793663396</v>
      </c>
      <c r="V607" s="6">
        <f>U607*Index!$H$27</f>
        <v>12.599005099429322</v>
      </c>
      <c r="X607" s="8">
        <v>263.57872396774201</v>
      </c>
      <c r="Y607" s="41">
        <f t="shared" si="59"/>
        <v>263.58</v>
      </c>
      <c r="Z607" s="27"/>
      <c r="AA607" s="38"/>
    </row>
    <row r="608" spans="1:27">
      <c r="A608" s="2" t="s">
        <v>837</v>
      </c>
      <c r="B608" s="2" t="s">
        <v>51</v>
      </c>
      <c r="C608" s="2">
        <v>60</v>
      </c>
      <c r="D608" s="2" t="s">
        <v>1452</v>
      </c>
      <c r="E608" s="2" t="s">
        <v>55</v>
      </c>
      <c r="F608" s="2" t="s">
        <v>215</v>
      </c>
      <c r="G608" s="29">
        <v>60.449325982848201</v>
      </c>
      <c r="H608" s="29">
        <v>50.438281713464399</v>
      </c>
      <c r="I608" s="29">
        <f t="shared" si="54"/>
        <v>46.281175092971274</v>
      </c>
      <c r="J608" s="8">
        <v>1.61943236399325</v>
      </c>
      <c r="K608" s="32">
        <v>0</v>
      </c>
      <c r="L608" s="43">
        <v>0.96891802186724296</v>
      </c>
      <c r="M608" s="43">
        <v>0.99338706440770497</v>
      </c>
      <c r="N608" s="8">
        <v>172.84282766739804</v>
      </c>
      <c r="O608" s="9">
        <f t="shared" si="58"/>
        <v>172.84</v>
      </c>
      <c r="P608" s="6">
        <f t="shared" si="55"/>
        <v>173.55148326083437</v>
      </c>
      <c r="Q608" s="6">
        <f t="shared" si="56"/>
        <v>176.24153125137732</v>
      </c>
      <c r="R608" s="13">
        <f>Q608*Index!$D$22</f>
        <v>230.1333623814063</v>
      </c>
      <c r="T608" s="8">
        <v>9.1145917832256949</v>
      </c>
      <c r="U608" s="6">
        <f t="shared" si="57"/>
        <v>9.2558679558656944</v>
      </c>
      <c r="V608" s="6">
        <f>U608*Index!$H$27</f>
        <v>10.21674636360742</v>
      </c>
      <c r="X608" s="8">
        <v>236.21594963468701</v>
      </c>
      <c r="Y608" s="41">
        <f t="shared" si="59"/>
        <v>236.22</v>
      </c>
      <c r="Z608" s="27"/>
      <c r="AA608" s="38"/>
    </row>
    <row r="609" spans="1:27">
      <c r="A609" s="2" t="s">
        <v>838</v>
      </c>
      <c r="B609" s="2" t="s">
        <v>51</v>
      </c>
      <c r="C609" s="2">
        <v>60</v>
      </c>
      <c r="D609" s="2" t="s">
        <v>221</v>
      </c>
      <c r="E609" s="2" t="s">
        <v>55</v>
      </c>
      <c r="F609" s="2" t="s">
        <v>40</v>
      </c>
      <c r="G609" s="29">
        <v>60.449325982848201</v>
      </c>
      <c r="H609" s="29">
        <v>36.571954254241</v>
      </c>
      <c r="I609" s="29">
        <f t="shared" si="54"/>
        <v>37.800983687290433</v>
      </c>
      <c r="J609" s="8">
        <v>1.98571818047772</v>
      </c>
      <c r="K609" s="32">
        <v>1</v>
      </c>
      <c r="L609" s="43">
        <v>1.02840761105634</v>
      </c>
      <c r="M609" s="43">
        <v>0.98469480054971004</v>
      </c>
      <c r="N609" s="8">
        <v>195.09742614956025</v>
      </c>
      <c r="O609" s="9">
        <f t="shared" si="58"/>
        <v>195.1</v>
      </c>
      <c r="P609" s="6">
        <f t="shared" si="55"/>
        <v>195.89732559677344</v>
      </c>
      <c r="Q609" s="6">
        <f t="shared" si="56"/>
        <v>198.93373414352345</v>
      </c>
      <c r="R609" s="13">
        <f>Q609*Index!$D$22</f>
        <v>259.76447665016553</v>
      </c>
      <c r="T609" s="8">
        <v>8.8377937673964873</v>
      </c>
      <c r="U609" s="6">
        <f t="shared" si="57"/>
        <v>8.9747795707911333</v>
      </c>
      <c r="V609" s="6">
        <f>U609*Index!$H$27</f>
        <v>9.9064773807571562</v>
      </c>
      <c r="X609" s="8">
        <v>269.67095403092299</v>
      </c>
      <c r="Y609" s="41">
        <f t="shared" si="59"/>
        <v>269.67</v>
      </c>
      <c r="Z609" s="27"/>
      <c r="AA609" s="38"/>
    </row>
    <row r="610" spans="1:27">
      <c r="A610" s="2" t="s">
        <v>839</v>
      </c>
      <c r="B610" s="2" t="s">
        <v>51</v>
      </c>
      <c r="C610" s="2">
        <v>60</v>
      </c>
      <c r="D610" s="2" t="s">
        <v>60</v>
      </c>
      <c r="E610" s="2" t="s">
        <v>56</v>
      </c>
      <c r="F610" s="2" t="s">
        <v>40</v>
      </c>
      <c r="G610" s="29">
        <v>60.449325982848201</v>
      </c>
      <c r="H610" s="29">
        <v>16.3993764205999</v>
      </c>
      <c r="I610" s="29">
        <f t="shared" si="54"/>
        <v>16.520085578909281</v>
      </c>
      <c r="J610" s="8">
        <v>1.3839569813957</v>
      </c>
      <c r="K610" s="32">
        <v>1</v>
      </c>
      <c r="L610" s="43">
        <v>1.00157073775528</v>
      </c>
      <c r="M610" s="43">
        <v>1</v>
      </c>
      <c r="N610" s="8">
        <v>106.522354484814</v>
      </c>
      <c r="O610" s="9">
        <f t="shared" si="58"/>
        <v>106.52</v>
      </c>
      <c r="P610" s="6">
        <f t="shared" si="55"/>
        <v>106.95909613820174</v>
      </c>
      <c r="Q610" s="6">
        <f t="shared" si="56"/>
        <v>108.61696212834387</v>
      </c>
      <c r="R610" s="13">
        <f>Q610*Index!$D$22</f>
        <v>141.8302855675756</v>
      </c>
      <c r="T610" s="8">
        <v>7.62563340815848</v>
      </c>
      <c r="U610" s="6">
        <f t="shared" si="57"/>
        <v>7.743830725984937</v>
      </c>
      <c r="V610" s="6">
        <f>U610*Index!$H$27</f>
        <v>8.5477401781601241</v>
      </c>
      <c r="X610" s="8">
        <v>150.37802574573601</v>
      </c>
      <c r="Y610" s="41">
        <f t="shared" si="59"/>
        <v>150.38</v>
      </c>
      <c r="Z610" s="27"/>
      <c r="AA610" s="38"/>
    </row>
    <row r="611" spans="1:27">
      <c r="A611" s="2" t="s">
        <v>840</v>
      </c>
      <c r="B611" s="2" t="s">
        <v>51</v>
      </c>
      <c r="C611" s="2">
        <v>60</v>
      </c>
      <c r="D611" s="2" t="s">
        <v>61</v>
      </c>
      <c r="E611" s="2" t="s">
        <v>56</v>
      </c>
      <c r="F611" s="2" t="s">
        <v>40</v>
      </c>
      <c r="G611" s="29">
        <v>60.449325982848201</v>
      </c>
      <c r="H611" s="29">
        <v>24.7877603216076</v>
      </c>
      <c r="I611" s="29">
        <f t="shared" si="54"/>
        <v>26.344356148055873</v>
      </c>
      <c r="J611" s="8">
        <v>1.6848644453177899</v>
      </c>
      <c r="K611" s="32">
        <v>0</v>
      </c>
      <c r="L611" s="43">
        <v>1.01885808752023</v>
      </c>
      <c r="M611" s="43">
        <v>0.99941490123002197</v>
      </c>
      <c r="N611" s="8">
        <v>146.23558910057363</v>
      </c>
      <c r="O611" s="9">
        <f t="shared" si="58"/>
        <v>146.24</v>
      </c>
      <c r="P611" s="6">
        <f t="shared" si="55"/>
        <v>146.83515501588599</v>
      </c>
      <c r="Q611" s="6">
        <f t="shared" si="56"/>
        <v>149.11109991863222</v>
      </c>
      <c r="R611" s="13">
        <f>Q611*Index!$D$22</f>
        <v>194.70688065981327</v>
      </c>
      <c r="T611" s="8">
        <v>8.8160690707618699</v>
      </c>
      <c r="U611" s="6">
        <f t="shared" si="57"/>
        <v>8.9527181413586803</v>
      </c>
      <c r="V611" s="6">
        <f>U611*Index!$H$27</f>
        <v>9.8821256905640009</v>
      </c>
      <c r="X611" s="8">
        <v>204.58900635037699</v>
      </c>
      <c r="Y611" s="41">
        <f t="shared" si="59"/>
        <v>204.59</v>
      </c>
      <c r="Z611" s="27"/>
      <c r="AA611" s="38"/>
    </row>
    <row r="612" spans="1:27">
      <c r="A612" s="2" t="s">
        <v>841</v>
      </c>
      <c r="B612" s="2" t="s">
        <v>51</v>
      </c>
      <c r="C612" s="2">
        <v>60</v>
      </c>
      <c r="D612" s="2" t="s">
        <v>62</v>
      </c>
      <c r="E612" s="2" t="s">
        <v>56</v>
      </c>
      <c r="F612" s="2" t="s">
        <v>40</v>
      </c>
      <c r="G612" s="29">
        <v>60.449325982848201</v>
      </c>
      <c r="H612" s="29">
        <v>33.396732996290801</v>
      </c>
      <c r="I612" s="29">
        <f t="shared" si="54"/>
        <v>35.404406908447378</v>
      </c>
      <c r="J612" s="8">
        <v>1.7711069120670599</v>
      </c>
      <c r="K612" s="32">
        <v>0</v>
      </c>
      <c r="L612" s="43">
        <v>1.02998085356908</v>
      </c>
      <c r="M612" s="43">
        <v>0.99166238352063496</v>
      </c>
      <c r="N612" s="8">
        <v>169.76720887120365</v>
      </c>
      <c r="O612" s="9">
        <f t="shared" si="58"/>
        <v>169.77</v>
      </c>
      <c r="P612" s="6">
        <f t="shared" si="55"/>
        <v>170.46325442757558</v>
      </c>
      <c r="Q612" s="6">
        <f t="shared" si="56"/>
        <v>173.10543487120302</v>
      </c>
      <c r="R612" s="13">
        <f>Q612*Index!$D$22</f>
        <v>226.0382980705302</v>
      </c>
      <c r="T612" s="8">
        <v>10.58882502490949</v>
      </c>
      <c r="U612" s="6">
        <f t="shared" si="57"/>
        <v>10.752951812795587</v>
      </c>
      <c r="V612" s="6">
        <f>U612*Index!$H$27</f>
        <v>11.869246823233228</v>
      </c>
      <c r="X612" s="8">
        <v>237.907544893764</v>
      </c>
      <c r="Y612" s="41">
        <f t="shared" si="59"/>
        <v>237.91</v>
      </c>
      <c r="Z612" s="27"/>
      <c r="AA612" s="38"/>
    </row>
    <row r="613" spans="1:27">
      <c r="A613" s="2" t="s">
        <v>842</v>
      </c>
      <c r="B613" s="2" t="s">
        <v>51</v>
      </c>
      <c r="C613" s="2">
        <v>60</v>
      </c>
      <c r="D613" s="2" t="s">
        <v>63</v>
      </c>
      <c r="E613" s="2" t="s">
        <v>56</v>
      </c>
      <c r="F613" s="2" t="s">
        <v>40</v>
      </c>
      <c r="G613" s="29">
        <v>60.449325982848201</v>
      </c>
      <c r="H613" s="29">
        <v>43.4226900607025</v>
      </c>
      <c r="I613" s="29">
        <f t="shared" si="54"/>
        <v>48.638666403645196</v>
      </c>
      <c r="J613" s="8">
        <v>1.71542144161225</v>
      </c>
      <c r="K613" s="32">
        <v>0</v>
      </c>
      <c r="L613" s="43">
        <v>1.05103692563536</v>
      </c>
      <c r="M613" s="43">
        <v>0.99921838035129595</v>
      </c>
      <c r="N613" s="8">
        <v>187.13188116222406</v>
      </c>
      <c r="O613" s="9">
        <f t="shared" si="58"/>
        <v>187.13</v>
      </c>
      <c r="P613" s="6">
        <f t="shared" si="55"/>
        <v>187.89912187498919</v>
      </c>
      <c r="Q613" s="6">
        <f t="shared" si="56"/>
        <v>190.81155826405154</v>
      </c>
      <c r="R613" s="13">
        <f>Q613*Index!$D$22</f>
        <v>249.15866976841548</v>
      </c>
      <c r="T613" s="8">
        <v>7.3913948001614393</v>
      </c>
      <c r="U613" s="6">
        <f t="shared" si="57"/>
        <v>7.5059614195639419</v>
      </c>
      <c r="V613" s="6">
        <f>U613*Index!$H$27</f>
        <v>8.2851769714486014</v>
      </c>
      <c r="X613" s="8">
        <v>257.443846739864</v>
      </c>
      <c r="Y613" s="41">
        <f t="shared" si="59"/>
        <v>257.44</v>
      </c>
      <c r="Z613" s="27"/>
      <c r="AA613" s="38"/>
    </row>
    <row r="614" spans="1:27">
      <c r="A614" s="2" t="s">
        <v>843</v>
      </c>
      <c r="B614" s="2" t="s">
        <v>51</v>
      </c>
      <c r="C614" s="2">
        <v>60</v>
      </c>
      <c r="D614" s="2" t="s">
        <v>1457</v>
      </c>
      <c r="E614" s="2" t="s">
        <v>56</v>
      </c>
      <c r="F614" s="2" t="s">
        <v>40</v>
      </c>
      <c r="G614" s="29">
        <v>60.449325982848201</v>
      </c>
      <c r="H614" s="29">
        <v>53.7713961674689</v>
      </c>
      <c r="I614" s="29">
        <f t="shared" si="54"/>
        <v>55.201618985455191</v>
      </c>
      <c r="J614" s="8">
        <v>1.73555076523386</v>
      </c>
      <c r="K614" s="32">
        <v>0</v>
      </c>
      <c r="L614" s="43">
        <v>1.020786838949</v>
      </c>
      <c r="M614" s="43">
        <v>0.99190304165890497</v>
      </c>
      <c r="N614" s="8">
        <v>200.71808603975856</v>
      </c>
      <c r="O614" s="9">
        <f t="shared" si="58"/>
        <v>200.72</v>
      </c>
      <c r="P614" s="6">
        <f t="shared" si="55"/>
        <v>201.54103019252156</v>
      </c>
      <c r="Q614" s="6">
        <f t="shared" si="56"/>
        <v>204.66491616050567</v>
      </c>
      <c r="R614" s="13">
        <f>Q614*Index!$D$22</f>
        <v>267.24816212783389</v>
      </c>
      <c r="T614" s="8">
        <v>9.9190305010071391</v>
      </c>
      <c r="U614" s="6">
        <f t="shared" si="57"/>
        <v>10.072775473772751</v>
      </c>
      <c r="V614" s="6">
        <f>U614*Index!$H$27</f>
        <v>11.118459412321702</v>
      </c>
      <c r="X614" s="8">
        <v>278.36662154015602</v>
      </c>
      <c r="Y614" s="41">
        <f t="shared" si="59"/>
        <v>278.37</v>
      </c>
      <c r="Z614" s="27"/>
      <c r="AA614" s="38"/>
    </row>
    <row r="615" spans="1:27">
      <c r="A615" s="2" t="s">
        <v>844</v>
      </c>
      <c r="B615" s="2" t="s">
        <v>51</v>
      </c>
      <c r="C615" s="2">
        <v>60</v>
      </c>
      <c r="D615" s="2" t="s">
        <v>1458</v>
      </c>
      <c r="E615" s="2" t="s">
        <v>56</v>
      </c>
      <c r="F615" s="2" t="s">
        <v>215</v>
      </c>
      <c r="G615" s="29">
        <v>60.449325982848201</v>
      </c>
      <c r="H615" s="29">
        <v>65.677156200637995</v>
      </c>
      <c r="I615" s="29">
        <f t="shared" si="54"/>
        <v>63.694933921795617</v>
      </c>
      <c r="J615" s="8">
        <v>2.1204336079483501</v>
      </c>
      <c r="K615" s="32">
        <v>0</v>
      </c>
      <c r="L615" s="43">
        <v>1.0045346564064199</v>
      </c>
      <c r="M615" s="43">
        <v>0.97984061292929603</v>
      </c>
      <c r="N615" s="8">
        <v>263.23966093568134</v>
      </c>
      <c r="O615" s="9">
        <f t="shared" si="58"/>
        <v>263.24</v>
      </c>
      <c r="P615" s="6">
        <f t="shared" si="55"/>
        <v>264.31894354551764</v>
      </c>
      <c r="Q615" s="6">
        <f t="shared" si="56"/>
        <v>268.41588717047318</v>
      </c>
      <c r="R615" s="13">
        <f>Q615*Index!$D$22</f>
        <v>350.49315670676481</v>
      </c>
      <c r="T615" s="8">
        <v>12.520097865380974</v>
      </c>
      <c r="U615" s="6">
        <f t="shared" si="57"/>
        <v>12.71415938229438</v>
      </c>
      <c r="V615" s="6">
        <f>U615*Index!$H$27</f>
        <v>14.034053019637321</v>
      </c>
      <c r="X615" s="8">
        <v>364.52720972640202</v>
      </c>
      <c r="Y615" s="41">
        <f t="shared" si="59"/>
        <v>364.53</v>
      </c>
      <c r="Z615" s="27"/>
      <c r="AA615" s="38"/>
    </row>
    <row r="616" spans="1:27">
      <c r="A616" s="2" t="s">
        <v>845</v>
      </c>
      <c r="B616" s="2" t="s">
        <v>51</v>
      </c>
      <c r="C616" s="2">
        <v>60</v>
      </c>
      <c r="D616" s="2" t="s">
        <v>1452</v>
      </c>
      <c r="E616" s="2" t="s">
        <v>56</v>
      </c>
      <c r="F616" s="2" t="s">
        <v>215</v>
      </c>
      <c r="G616" s="29">
        <v>60.449325982848201</v>
      </c>
      <c r="H616" s="29">
        <v>54.163579673584699</v>
      </c>
      <c r="I616" s="29">
        <f t="shared" si="54"/>
        <v>49.785832369289615</v>
      </c>
      <c r="J616" s="8">
        <v>2.1009064658950698</v>
      </c>
      <c r="K616" s="32">
        <v>0</v>
      </c>
      <c r="L616" s="43">
        <v>0.96891802186724296</v>
      </c>
      <c r="M616" s="43">
        <v>0.99265783220441794</v>
      </c>
      <c r="N616" s="8">
        <v>231.59375695097344</v>
      </c>
      <c r="O616" s="9">
        <f t="shared" si="58"/>
        <v>231.59</v>
      </c>
      <c r="P616" s="6">
        <f t="shared" si="55"/>
        <v>232.54329135447244</v>
      </c>
      <c r="Q616" s="6">
        <f t="shared" si="56"/>
        <v>236.14771237046679</v>
      </c>
      <c r="R616" s="13">
        <f>Q616*Index!$D$22</f>
        <v>308.35789203952476</v>
      </c>
      <c r="T616" s="8">
        <v>11.508419579689789</v>
      </c>
      <c r="U616" s="6">
        <f t="shared" si="57"/>
        <v>11.686800083174981</v>
      </c>
      <c r="V616" s="6">
        <f>U616*Index!$H$27</f>
        <v>12.900040581965865</v>
      </c>
      <c r="X616" s="8">
        <v>315.73211274212201</v>
      </c>
      <c r="Y616" s="41">
        <f t="shared" si="59"/>
        <v>315.73</v>
      </c>
      <c r="Z616" s="27"/>
      <c r="AA616" s="38"/>
    </row>
    <row r="617" spans="1:27">
      <c r="A617" s="2" t="s">
        <v>846</v>
      </c>
      <c r="B617" s="2" t="s">
        <v>51</v>
      </c>
      <c r="C617" s="2">
        <v>60</v>
      </c>
      <c r="D617" s="2" t="s">
        <v>221</v>
      </c>
      <c r="E617" s="2" t="s">
        <v>56</v>
      </c>
      <c r="F617" s="2" t="s">
        <v>40</v>
      </c>
      <c r="G617" s="29">
        <v>60.449325982848201</v>
      </c>
      <c r="H617" s="29">
        <v>39.2768209680683</v>
      </c>
      <c r="I617" s="29">
        <f t="shared" si="54"/>
        <v>41.492812161120234</v>
      </c>
      <c r="J617" s="8">
        <v>2.0138371460546001</v>
      </c>
      <c r="K617" s="32">
        <v>1</v>
      </c>
      <c r="L617" s="43">
        <v>1.02840761105634</v>
      </c>
      <c r="M617" s="43">
        <v>0.99398405183013505</v>
      </c>
      <c r="N617" s="8">
        <v>205.29486454255249</v>
      </c>
      <c r="O617" s="9">
        <f t="shared" si="58"/>
        <v>205.29</v>
      </c>
      <c r="P617" s="6">
        <f t="shared" si="55"/>
        <v>206.13657348717695</v>
      </c>
      <c r="Q617" s="6">
        <f t="shared" si="56"/>
        <v>209.33169037622821</v>
      </c>
      <c r="R617" s="13">
        <f>Q617*Index!$D$22</f>
        <v>273.34196098508073</v>
      </c>
      <c r="T617" s="8">
        <v>8.8256870753503431</v>
      </c>
      <c r="U617" s="6">
        <f t="shared" si="57"/>
        <v>8.9624852250182734</v>
      </c>
      <c r="V617" s="6">
        <f>U617*Index!$H$27</f>
        <v>9.8929067234112722</v>
      </c>
      <c r="X617" s="8">
        <v>283.234867708492</v>
      </c>
      <c r="Y617" s="41">
        <f t="shared" si="59"/>
        <v>283.23</v>
      </c>
      <c r="Z617" s="27"/>
      <c r="AA617" s="38"/>
    </row>
    <row r="618" spans="1:27">
      <c r="A618" s="2" t="s">
        <v>847</v>
      </c>
      <c r="B618" s="2" t="s">
        <v>51</v>
      </c>
      <c r="C618" s="2">
        <v>60</v>
      </c>
      <c r="D618" s="2" t="s">
        <v>60</v>
      </c>
      <c r="E618" s="2" t="s">
        <v>57</v>
      </c>
      <c r="F618" s="2" t="s">
        <v>40</v>
      </c>
      <c r="G618" s="29">
        <v>60.449325982848201</v>
      </c>
      <c r="H618" s="29">
        <v>16.963026347051301</v>
      </c>
      <c r="I618" s="29">
        <f t="shared" si="54"/>
        <v>17.079231548523644</v>
      </c>
      <c r="J618" s="8">
        <v>1.4806143990151699</v>
      </c>
      <c r="K618" s="32">
        <v>0</v>
      </c>
      <c r="L618" s="43">
        <v>1.00157073775528</v>
      </c>
      <c r="M618" s="43">
        <v>0.99993049105227705</v>
      </c>
      <c r="N618" s="8">
        <v>114.78989861582575</v>
      </c>
      <c r="O618" s="9">
        <f t="shared" si="58"/>
        <v>114.79</v>
      </c>
      <c r="P618" s="6">
        <f t="shared" si="55"/>
        <v>115.26053720015064</v>
      </c>
      <c r="Q618" s="6">
        <f t="shared" si="56"/>
        <v>117.04707552675298</v>
      </c>
      <c r="R618" s="13">
        <f>Q618*Index!$D$22</f>
        <v>152.83819231837029</v>
      </c>
      <c r="T618" s="8">
        <v>7.6913458375904433</v>
      </c>
      <c r="U618" s="6">
        <f t="shared" si="57"/>
        <v>7.8105616980730961</v>
      </c>
      <c r="V618" s="6">
        <f>U618*Index!$H$27</f>
        <v>8.6213986853549702</v>
      </c>
      <c r="X618" s="8">
        <v>161.459591003725</v>
      </c>
      <c r="Y618" s="41">
        <f t="shared" si="59"/>
        <v>161.46</v>
      </c>
      <c r="Z618" s="27"/>
      <c r="AA618" s="38"/>
    </row>
    <row r="619" spans="1:27">
      <c r="A619" s="2" t="s">
        <v>848</v>
      </c>
      <c r="B619" s="2" t="s">
        <v>51</v>
      </c>
      <c r="C619" s="2">
        <v>60</v>
      </c>
      <c r="D619" s="2" t="s">
        <v>61</v>
      </c>
      <c r="E619" s="2" t="s">
        <v>57</v>
      </c>
      <c r="F619" s="2" t="s">
        <v>40</v>
      </c>
      <c r="G619" s="29">
        <v>60.449325982848201</v>
      </c>
      <c r="H619" s="29">
        <v>25.5758373002082</v>
      </c>
      <c r="I619" s="29">
        <f t="shared" si="54"/>
        <v>27.061818519574082</v>
      </c>
      <c r="J619" s="8">
        <v>1.77113105796268</v>
      </c>
      <c r="K619" s="32">
        <v>0</v>
      </c>
      <c r="L619" s="43">
        <v>1.01885808752023</v>
      </c>
      <c r="M619" s="43">
        <v>0.99844503331617795</v>
      </c>
      <c r="N619" s="8">
        <v>154.99370594609923</v>
      </c>
      <c r="O619" s="9">
        <f t="shared" si="58"/>
        <v>154.99</v>
      </c>
      <c r="P619" s="6">
        <f t="shared" si="55"/>
        <v>155.62918014047824</v>
      </c>
      <c r="Q619" s="6">
        <f t="shared" si="56"/>
        <v>158.04143243265565</v>
      </c>
      <c r="R619" s="13">
        <f>Q619*Index!$D$22</f>
        <v>206.36796550198295</v>
      </c>
      <c r="T619" s="8">
        <v>8.3259786563916389</v>
      </c>
      <c r="U619" s="6">
        <f t="shared" si="57"/>
        <v>8.4550313255657095</v>
      </c>
      <c r="V619" s="6">
        <f>U619*Index!$H$27</f>
        <v>9.3327725677976101</v>
      </c>
      <c r="X619" s="8">
        <v>215.70073806978101</v>
      </c>
      <c r="Y619" s="41">
        <f t="shared" si="59"/>
        <v>215.7</v>
      </c>
      <c r="Z619" s="27"/>
      <c r="AA619" s="38"/>
    </row>
    <row r="620" spans="1:27">
      <c r="A620" s="2" t="s">
        <v>849</v>
      </c>
      <c r="B620" s="2" t="s">
        <v>51</v>
      </c>
      <c r="C620" s="2">
        <v>60</v>
      </c>
      <c r="D620" s="2" t="s">
        <v>62</v>
      </c>
      <c r="E620" s="2" t="s">
        <v>57</v>
      </c>
      <c r="F620" s="2" t="s">
        <v>40</v>
      </c>
      <c r="G620" s="29">
        <v>60.449325982848201</v>
      </c>
      <c r="H620" s="29">
        <v>34.362555552853699</v>
      </c>
      <c r="I620" s="29">
        <f t="shared" si="54"/>
        <v>34.536583173413128</v>
      </c>
      <c r="J620" s="8">
        <v>1.83905977708438</v>
      </c>
      <c r="K620" s="32">
        <v>0</v>
      </c>
      <c r="L620" s="43">
        <v>1.02998085356908</v>
      </c>
      <c r="M620" s="43">
        <v>0.97267391027115002</v>
      </c>
      <c r="N620" s="8">
        <v>174.68476491907137</v>
      </c>
      <c r="O620" s="9">
        <f t="shared" si="58"/>
        <v>174.68</v>
      </c>
      <c r="P620" s="6">
        <f t="shared" si="55"/>
        <v>175.40097245523955</v>
      </c>
      <c r="Q620" s="6">
        <f t="shared" si="56"/>
        <v>178.11968752829577</v>
      </c>
      <c r="R620" s="13">
        <f>Q620*Index!$D$22</f>
        <v>232.58582869860194</v>
      </c>
      <c r="T620" s="8">
        <v>8.3785296813810568</v>
      </c>
      <c r="U620" s="6">
        <f t="shared" si="57"/>
        <v>8.5083968914424641</v>
      </c>
      <c r="V620" s="6">
        <f>U620*Index!$H$27</f>
        <v>9.3916781673278695</v>
      </c>
      <c r="X620" s="8">
        <v>241.97750686593</v>
      </c>
      <c r="Y620" s="41">
        <f t="shared" si="59"/>
        <v>241.98</v>
      </c>
      <c r="Z620" s="27"/>
      <c r="AA620" s="38"/>
    </row>
    <row r="621" spans="1:27">
      <c r="A621" s="2" t="s">
        <v>850</v>
      </c>
      <c r="B621" s="2" t="s">
        <v>51</v>
      </c>
      <c r="C621" s="2">
        <v>60</v>
      </c>
      <c r="D621" s="2" t="s">
        <v>63</v>
      </c>
      <c r="E621" s="2" t="s">
        <v>57</v>
      </c>
      <c r="F621" s="2" t="s">
        <v>40</v>
      </c>
      <c r="G621" s="29">
        <v>60.449325982848201</v>
      </c>
      <c r="H621" s="29">
        <v>44.587659369488698</v>
      </c>
      <c r="I621" s="29">
        <f t="shared" si="54"/>
        <v>49.005878505466477</v>
      </c>
      <c r="J621" s="8">
        <v>1.8331821552116001</v>
      </c>
      <c r="K621" s="32">
        <v>0</v>
      </c>
      <c r="L621" s="43">
        <v>1.05103692563536</v>
      </c>
      <c r="M621" s="43">
        <v>0.99146227461137104</v>
      </c>
      <c r="N621" s="8">
        <v>200.65132766301437</v>
      </c>
      <c r="O621" s="9">
        <f t="shared" si="58"/>
        <v>200.65</v>
      </c>
      <c r="P621" s="6">
        <f t="shared" si="55"/>
        <v>201.47399810643273</v>
      </c>
      <c r="Q621" s="6">
        <f t="shared" si="56"/>
        <v>204.59684507708246</v>
      </c>
      <c r="R621" s="13">
        <f>Q621*Index!$D$22</f>
        <v>267.15927599981461</v>
      </c>
      <c r="T621" s="8">
        <v>8.0611769736142485</v>
      </c>
      <c r="U621" s="6">
        <f t="shared" si="57"/>
        <v>8.1861252167052694</v>
      </c>
      <c r="V621" s="6">
        <f>U621*Index!$H$27</f>
        <v>9.0359505384696455</v>
      </c>
      <c r="X621" s="8">
        <v>276.19522653828398</v>
      </c>
      <c r="Y621" s="41">
        <f t="shared" si="59"/>
        <v>276.2</v>
      </c>
      <c r="Z621" s="27"/>
      <c r="AA621" s="38"/>
    </row>
    <row r="622" spans="1:27">
      <c r="A622" s="2" t="s">
        <v>851</v>
      </c>
      <c r="B622" s="2" t="s">
        <v>51</v>
      </c>
      <c r="C622" s="2">
        <v>60</v>
      </c>
      <c r="D622" s="2" t="s">
        <v>1457</v>
      </c>
      <c r="E622" s="2" t="s">
        <v>57</v>
      </c>
      <c r="F622" s="2" t="s">
        <v>40</v>
      </c>
      <c r="G622" s="29">
        <v>60.449325982848201</v>
      </c>
      <c r="H622" s="29">
        <v>55.071626603898899</v>
      </c>
      <c r="I622" s="29">
        <f t="shared" si="54"/>
        <v>48.632222783310375</v>
      </c>
      <c r="J622" s="8">
        <v>1.84935380959359</v>
      </c>
      <c r="K622" s="32">
        <v>0</v>
      </c>
      <c r="L622" s="43">
        <v>1.020786838949</v>
      </c>
      <c r="M622" s="43">
        <v>0.92502926372235506</v>
      </c>
      <c r="N622" s="8">
        <v>201.73037776706482</v>
      </c>
      <c r="O622" s="9">
        <f t="shared" si="58"/>
        <v>201.73</v>
      </c>
      <c r="P622" s="6">
        <f t="shared" si="55"/>
        <v>202.55747231590979</v>
      </c>
      <c r="Q622" s="6">
        <f t="shared" si="56"/>
        <v>205.69711313680639</v>
      </c>
      <c r="R622" s="13">
        <f>Q622*Index!$D$22</f>
        <v>268.59598837009003</v>
      </c>
      <c r="T622" s="8">
        <v>8.3854937607074316</v>
      </c>
      <c r="U622" s="6">
        <f t="shared" si="57"/>
        <v>8.5154689139983972</v>
      </c>
      <c r="V622" s="6">
        <f>U622*Index!$H$27</f>
        <v>9.3994843569878981</v>
      </c>
      <c r="X622" s="8">
        <v>277.99547272707798</v>
      </c>
      <c r="Y622" s="41">
        <f t="shared" si="59"/>
        <v>278</v>
      </c>
      <c r="Z622" s="27"/>
      <c r="AA622" s="38"/>
    </row>
    <row r="623" spans="1:27">
      <c r="A623" s="2" t="s">
        <v>852</v>
      </c>
      <c r="B623" s="2" t="s">
        <v>51</v>
      </c>
      <c r="C623" s="2">
        <v>60</v>
      </c>
      <c r="D623" s="2" t="s">
        <v>1458</v>
      </c>
      <c r="E623" s="2" t="s">
        <v>57</v>
      </c>
      <c r="F623" s="2" t="s">
        <v>215</v>
      </c>
      <c r="G623" s="29">
        <v>60.449325982848201</v>
      </c>
      <c r="H623" s="29">
        <v>67.767645290288897</v>
      </c>
      <c r="I623" s="29">
        <f t="shared" si="54"/>
        <v>65.313709872314831</v>
      </c>
      <c r="J623" s="8">
        <v>1.8593992693886501</v>
      </c>
      <c r="K623" s="32">
        <v>0</v>
      </c>
      <c r="L623" s="43">
        <v>1.0045346564064199</v>
      </c>
      <c r="M623" s="43">
        <v>0.97643328227719095</v>
      </c>
      <c r="N623" s="8">
        <v>233.84369698518861</v>
      </c>
      <c r="O623" s="9">
        <f t="shared" si="58"/>
        <v>233.84</v>
      </c>
      <c r="P623" s="6">
        <f t="shared" si="55"/>
        <v>234.80245614282788</v>
      </c>
      <c r="Q623" s="6">
        <f t="shared" si="56"/>
        <v>238.44189421304173</v>
      </c>
      <c r="R623" s="13">
        <f>Q623*Index!$D$22</f>
        <v>311.35359786208193</v>
      </c>
      <c r="T623" s="8">
        <v>9.9445576045052846</v>
      </c>
      <c r="U623" s="6">
        <f t="shared" si="57"/>
        <v>10.098698247375117</v>
      </c>
      <c r="V623" s="6">
        <f>U623*Index!$H$27</f>
        <v>11.147073303984746</v>
      </c>
      <c r="X623" s="8">
        <v>322.50067116606698</v>
      </c>
      <c r="Y623" s="41">
        <f t="shared" si="59"/>
        <v>322.5</v>
      </c>
      <c r="Z623" s="27"/>
      <c r="AA623" s="38"/>
    </row>
    <row r="624" spans="1:27">
      <c r="A624" s="2" t="s">
        <v>853</v>
      </c>
      <c r="B624" s="2" t="s">
        <v>51</v>
      </c>
      <c r="C624" s="2">
        <v>60</v>
      </c>
      <c r="D624" s="2" t="s">
        <v>1452</v>
      </c>
      <c r="E624" s="2" t="s">
        <v>57</v>
      </c>
      <c r="F624" s="2" t="s">
        <v>215</v>
      </c>
      <c r="G624" s="29">
        <v>60.449325982848201</v>
      </c>
      <c r="H624" s="29">
        <v>55.837030512082599</v>
      </c>
      <c r="I624" s="29">
        <f t="shared" si="54"/>
        <v>48.459280594364522</v>
      </c>
      <c r="J624" s="8">
        <v>1.7605048634053</v>
      </c>
      <c r="K624" s="32">
        <v>0</v>
      </c>
      <c r="L624" s="43">
        <v>0.96891802186724296</v>
      </c>
      <c r="M624" s="43">
        <v>0.96659913985039403</v>
      </c>
      <c r="N624" s="8">
        <v>191.73413154587746</v>
      </c>
      <c r="O624" s="9">
        <f t="shared" si="58"/>
        <v>191.73</v>
      </c>
      <c r="P624" s="6">
        <f t="shared" si="55"/>
        <v>192.52024148521556</v>
      </c>
      <c r="Q624" s="6">
        <f t="shared" si="56"/>
        <v>195.50430522823643</v>
      </c>
      <c r="R624" s="13">
        <f>Q624*Index!$D$22</f>
        <v>255.28638342367552</v>
      </c>
      <c r="T624" s="8">
        <v>9.7918990337599556</v>
      </c>
      <c r="U624" s="6">
        <f t="shared" si="57"/>
        <v>9.9436734687832349</v>
      </c>
      <c r="V624" s="6">
        <f>U624*Index!$H$27</f>
        <v>10.97595495500874</v>
      </c>
      <c r="X624" s="8">
        <v>261.682474122776</v>
      </c>
      <c r="Y624" s="41">
        <f t="shared" si="59"/>
        <v>261.68</v>
      </c>
      <c r="Z624" s="27"/>
      <c r="AA624" s="38"/>
    </row>
    <row r="625" spans="1:27">
      <c r="A625" s="2" t="s">
        <v>854</v>
      </c>
      <c r="B625" s="2" t="s">
        <v>51</v>
      </c>
      <c r="C625" s="2">
        <v>60</v>
      </c>
      <c r="D625" s="2" t="s">
        <v>221</v>
      </c>
      <c r="E625" s="2" t="s">
        <v>57</v>
      </c>
      <c r="F625" s="2" t="s">
        <v>40</v>
      </c>
      <c r="G625" s="29">
        <v>60.449325982848201</v>
      </c>
      <c r="H625" s="29">
        <v>40.717935050506902</v>
      </c>
      <c r="I625" s="29">
        <f t="shared" si="54"/>
        <v>33.725960831183379</v>
      </c>
      <c r="J625" s="8">
        <v>2.0689395135466002</v>
      </c>
      <c r="K625" s="32">
        <v>1</v>
      </c>
      <c r="L625" s="43">
        <v>1.02840761105634</v>
      </c>
      <c r="M625" s="43">
        <v>0.90517317945501996</v>
      </c>
      <c r="N625" s="8">
        <v>194.84297208913438</v>
      </c>
      <c r="O625" s="9">
        <f t="shared" si="58"/>
        <v>194.84</v>
      </c>
      <c r="P625" s="6">
        <f t="shared" si="55"/>
        <v>195.64182827469983</v>
      </c>
      <c r="Q625" s="6">
        <f t="shared" si="56"/>
        <v>198.6742766129577</v>
      </c>
      <c r="R625" s="13">
        <f>Q625*Index!$D$22</f>
        <v>259.42568117170873</v>
      </c>
      <c r="T625" s="8">
        <v>8.3345121233363439</v>
      </c>
      <c r="U625" s="6">
        <f t="shared" si="57"/>
        <v>8.4636970612480571</v>
      </c>
      <c r="V625" s="6">
        <f>U625*Index!$H$27</f>
        <v>9.342337918550534</v>
      </c>
      <c r="X625" s="8">
        <v>268.76801909025897</v>
      </c>
      <c r="Y625" s="41">
        <f t="shared" si="59"/>
        <v>268.77</v>
      </c>
      <c r="Z625" s="27"/>
      <c r="AA625" s="38"/>
    </row>
    <row r="626" spans="1:27">
      <c r="A626" s="2" t="s">
        <v>855</v>
      </c>
      <c r="B626" s="2" t="s">
        <v>51</v>
      </c>
      <c r="C626" s="2">
        <v>60</v>
      </c>
      <c r="D626" s="2" t="s">
        <v>60</v>
      </c>
      <c r="E626" s="2" t="s">
        <v>58</v>
      </c>
      <c r="F626" s="2" t="s">
        <v>40</v>
      </c>
      <c r="G626" s="29">
        <v>60.449325982848201</v>
      </c>
      <c r="H626" s="29">
        <v>15.862176403865901</v>
      </c>
      <c r="I626" s="29">
        <f t="shared" si="54"/>
        <v>15.91979791509231</v>
      </c>
      <c r="J626" s="8">
        <v>1.7494369873979101</v>
      </c>
      <c r="K626" s="32">
        <v>0</v>
      </c>
      <c r="L626" s="43">
        <v>1.00157073775528</v>
      </c>
      <c r="M626" s="43">
        <v>0.99918562432452496</v>
      </c>
      <c r="N626" s="8">
        <v>133.60297004223165</v>
      </c>
      <c r="O626" s="9">
        <f t="shared" si="58"/>
        <v>133.6</v>
      </c>
      <c r="P626" s="6">
        <f t="shared" si="55"/>
        <v>134.1507422194048</v>
      </c>
      <c r="Q626" s="6">
        <f t="shared" si="56"/>
        <v>136.23007872380558</v>
      </c>
      <c r="R626" s="13">
        <f>Q626*Index!$D$22</f>
        <v>177.88704995689289</v>
      </c>
      <c r="T626" s="8">
        <v>7.9536620543514287</v>
      </c>
      <c r="U626" s="6">
        <f t="shared" si="57"/>
        <v>8.0769438161938769</v>
      </c>
      <c r="V626" s="6">
        <f>U626*Index!$H$27</f>
        <v>8.9154347011686799</v>
      </c>
      <c r="X626" s="8">
        <v>186.80248465806201</v>
      </c>
      <c r="Y626" s="41">
        <f t="shared" si="59"/>
        <v>186.8</v>
      </c>
      <c r="Z626" s="27"/>
      <c r="AA626" s="38"/>
    </row>
    <row r="627" spans="1:27">
      <c r="A627" s="2" t="s">
        <v>856</v>
      </c>
      <c r="B627" s="2" t="s">
        <v>51</v>
      </c>
      <c r="C627" s="2">
        <v>60</v>
      </c>
      <c r="D627" s="2" t="s">
        <v>61</v>
      </c>
      <c r="E627" s="2" t="s">
        <v>58</v>
      </c>
      <c r="F627" s="2" t="s">
        <v>40</v>
      </c>
      <c r="G627" s="29">
        <v>60.449325982848201</v>
      </c>
      <c r="H627" s="29">
        <v>23.823301061515899</v>
      </c>
      <c r="I627" s="29">
        <f t="shared" si="54"/>
        <v>24.933949463118658</v>
      </c>
      <c r="J627" s="8">
        <v>2.0582167818163102</v>
      </c>
      <c r="K627" s="32">
        <v>0</v>
      </c>
      <c r="L627" s="43">
        <v>1.01885808752023</v>
      </c>
      <c r="M627" s="43">
        <v>0.99442625347554203</v>
      </c>
      <c r="N627" s="8">
        <v>175.73729040933353</v>
      </c>
      <c r="O627" s="9">
        <f t="shared" si="58"/>
        <v>175.74</v>
      </c>
      <c r="P627" s="6">
        <f t="shared" si="55"/>
        <v>176.45781330001179</v>
      </c>
      <c r="Q627" s="6">
        <f t="shared" si="56"/>
        <v>179.19290940616199</v>
      </c>
      <c r="R627" s="13">
        <f>Q627*Index!$D$22</f>
        <v>233.98722459876785</v>
      </c>
      <c r="T627" s="8">
        <v>8.1231554979355014</v>
      </c>
      <c r="U627" s="6">
        <f t="shared" si="57"/>
        <v>8.2490644081535027</v>
      </c>
      <c r="V627" s="6">
        <f>U627*Index!$H$27</f>
        <v>9.1054236293157214</v>
      </c>
      <c r="X627" s="8">
        <v>243.09264822808399</v>
      </c>
      <c r="Y627" s="41">
        <f t="shared" si="59"/>
        <v>243.09</v>
      </c>
      <c r="Z627" s="27"/>
      <c r="AA627" s="38"/>
    </row>
    <row r="628" spans="1:27">
      <c r="A628" s="2" t="s">
        <v>857</v>
      </c>
      <c r="B628" s="2" t="s">
        <v>51</v>
      </c>
      <c r="C628" s="2">
        <v>60</v>
      </c>
      <c r="D628" s="2" t="s">
        <v>62</v>
      </c>
      <c r="E628" s="2" t="s">
        <v>58</v>
      </c>
      <c r="F628" s="2" t="s">
        <v>40</v>
      </c>
      <c r="G628" s="29">
        <v>60.449325982848201</v>
      </c>
      <c r="H628" s="29">
        <v>31.870142599365099</v>
      </c>
      <c r="I628" s="29">
        <f t="shared" si="54"/>
        <v>30.757617577522332</v>
      </c>
      <c r="J628" s="8">
        <v>2.0631010851345701</v>
      </c>
      <c r="K628" s="32">
        <v>0</v>
      </c>
      <c r="L628" s="43">
        <v>1.02998085356908</v>
      </c>
      <c r="M628" s="43">
        <v>0.95919179426685897</v>
      </c>
      <c r="N628" s="8">
        <v>188.16914423120858</v>
      </c>
      <c r="O628" s="9">
        <f t="shared" si="58"/>
        <v>188.17</v>
      </c>
      <c r="P628" s="6">
        <f t="shared" si="55"/>
        <v>188.94063772255652</v>
      </c>
      <c r="Q628" s="6">
        <f t="shared" si="56"/>
        <v>191.86921760725616</v>
      </c>
      <c r="R628" s="13">
        <f>Q628*Index!$D$22</f>
        <v>250.53974436063868</v>
      </c>
      <c r="T628" s="8">
        <v>8.1350587977042643</v>
      </c>
      <c r="U628" s="6">
        <f t="shared" si="57"/>
        <v>8.2611522090686815</v>
      </c>
      <c r="V628" s="6">
        <f>U628*Index!$H$27</f>
        <v>9.1187662997852037</v>
      </c>
      <c r="X628" s="8">
        <v>259.65851066042399</v>
      </c>
      <c r="Y628" s="41">
        <f t="shared" si="59"/>
        <v>259.66000000000003</v>
      </c>
      <c r="Z628" s="27"/>
      <c r="AA628" s="38"/>
    </row>
    <row r="629" spans="1:27">
      <c r="A629" s="2" t="s">
        <v>858</v>
      </c>
      <c r="B629" s="2" t="s">
        <v>51</v>
      </c>
      <c r="C629" s="2">
        <v>60</v>
      </c>
      <c r="D629" s="2" t="s">
        <v>63</v>
      </c>
      <c r="E629" s="2" t="s">
        <v>58</v>
      </c>
      <c r="F629" s="2" t="s">
        <v>40</v>
      </c>
      <c r="G629" s="29">
        <v>60.449325982848201</v>
      </c>
      <c r="H629" s="29">
        <v>41.224444328620898</v>
      </c>
      <c r="I629" s="29">
        <f t="shared" si="54"/>
        <v>45.508968791523948</v>
      </c>
      <c r="J629" s="8">
        <v>1.99653817117065</v>
      </c>
      <c r="K629" s="32">
        <v>0</v>
      </c>
      <c r="L629" s="43">
        <v>1.05103692563536</v>
      </c>
      <c r="M629" s="43">
        <v>0.99153502008757699</v>
      </c>
      <c r="N629" s="8">
        <v>211.54978006918441</v>
      </c>
      <c r="O629" s="9">
        <f t="shared" si="58"/>
        <v>211.55</v>
      </c>
      <c r="P629" s="6">
        <f t="shared" si="55"/>
        <v>212.41713416746805</v>
      </c>
      <c r="Q629" s="6">
        <f t="shared" si="56"/>
        <v>215.70959974706381</v>
      </c>
      <c r="R629" s="13">
        <f>Q629*Index!$D$22</f>
        <v>281.67013265978528</v>
      </c>
      <c r="T629" s="8">
        <v>7.9745091028952206</v>
      </c>
      <c r="U629" s="6">
        <f t="shared" si="57"/>
        <v>8.098113993990097</v>
      </c>
      <c r="V629" s="6">
        <f>U629*Index!$H$27</f>
        <v>8.9388026163169716</v>
      </c>
      <c r="X629" s="8">
        <v>290.60893527610199</v>
      </c>
      <c r="Y629" s="41">
        <f t="shared" si="59"/>
        <v>290.61</v>
      </c>
      <c r="Z629" s="27"/>
      <c r="AA629" s="38"/>
    </row>
    <row r="630" spans="1:27">
      <c r="A630" s="2" t="s">
        <v>859</v>
      </c>
      <c r="B630" s="2" t="s">
        <v>51</v>
      </c>
      <c r="C630" s="2">
        <v>60</v>
      </c>
      <c r="D630" s="2" t="s">
        <v>1457</v>
      </c>
      <c r="E630" s="2" t="s">
        <v>58</v>
      </c>
      <c r="F630" s="2" t="s">
        <v>40</v>
      </c>
      <c r="G630" s="29">
        <v>60.449325982848201</v>
      </c>
      <c r="H630" s="29">
        <v>50.717051320763602</v>
      </c>
      <c r="I630" s="29">
        <f t="shared" si="54"/>
        <v>44.324679668095762</v>
      </c>
      <c r="J630" s="8">
        <v>2.0030335530457699</v>
      </c>
      <c r="K630" s="32">
        <v>0</v>
      </c>
      <c r="L630" s="43">
        <v>1.020786838949</v>
      </c>
      <c r="M630" s="43">
        <v>0.923304671243102</v>
      </c>
      <c r="N630" s="8">
        <v>209.86584880584806</v>
      </c>
      <c r="O630" s="9">
        <f t="shared" si="58"/>
        <v>209.87</v>
      </c>
      <c r="P630" s="6">
        <f t="shared" si="55"/>
        <v>210.72629878595203</v>
      </c>
      <c r="Q630" s="6">
        <f t="shared" si="56"/>
        <v>213.9925564171343</v>
      </c>
      <c r="R630" s="13">
        <f>Q630*Index!$D$22</f>
        <v>279.42804504249358</v>
      </c>
      <c r="T630" s="8">
        <v>8.4044079879575193</v>
      </c>
      <c r="U630" s="6">
        <f t="shared" si="57"/>
        <v>8.5346763117708608</v>
      </c>
      <c r="V630" s="6">
        <f>U630*Index!$H$27</f>
        <v>9.4206857302445055</v>
      </c>
      <c r="X630" s="8">
        <v>288.84873077273801</v>
      </c>
      <c r="Y630" s="41">
        <f t="shared" si="59"/>
        <v>288.85000000000002</v>
      </c>
      <c r="Z630" s="27"/>
      <c r="AA630" s="38"/>
    </row>
    <row r="631" spans="1:27">
      <c r="A631" s="2" t="s">
        <v>860</v>
      </c>
      <c r="B631" s="2" t="s">
        <v>51</v>
      </c>
      <c r="C631" s="2">
        <v>60</v>
      </c>
      <c r="D631" s="2" t="s">
        <v>1458</v>
      </c>
      <c r="E631" s="2" t="s">
        <v>58</v>
      </c>
      <c r="F631" s="2" t="s">
        <v>215</v>
      </c>
      <c r="G631" s="29">
        <v>60.449325982848201</v>
      </c>
      <c r="H631" s="29">
        <v>63.127488700116402</v>
      </c>
      <c r="I631" s="29">
        <f t="shared" si="54"/>
        <v>58.640352254942961</v>
      </c>
      <c r="J631" s="8">
        <v>2.10533225139661</v>
      </c>
      <c r="K631" s="32">
        <v>0</v>
      </c>
      <c r="L631" s="43">
        <v>1.0045346564064199</v>
      </c>
      <c r="M631" s="43">
        <v>0.95933922207814604</v>
      </c>
      <c r="N631" s="8">
        <v>250.72334040246631</v>
      </c>
      <c r="O631" s="9">
        <f t="shared" si="58"/>
        <v>250.72</v>
      </c>
      <c r="P631" s="6">
        <f t="shared" si="55"/>
        <v>251.75130609811643</v>
      </c>
      <c r="Q631" s="6">
        <f t="shared" si="56"/>
        <v>255.65345134263725</v>
      </c>
      <c r="R631" s="13">
        <f>Q631*Index!$D$22</f>
        <v>333.82817287246291</v>
      </c>
      <c r="T631" s="8">
        <v>15.619274844371821</v>
      </c>
      <c r="U631" s="6">
        <f t="shared" si="57"/>
        <v>15.861373604459585</v>
      </c>
      <c r="V631" s="6">
        <f>U631*Index!$H$27</f>
        <v>17.507988647621605</v>
      </c>
      <c r="X631" s="8">
        <v>351.336161520085</v>
      </c>
      <c r="Y631" s="41">
        <f t="shared" si="59"/>
        <v>351.34</v>
      </c>
      <c r="Z631" s="27"/>
      <c r="AA631" s="38"/>
    </row>
    <row r="632" spans="1:27">
      <c r="A632" s="2" t="s">
        <v>861</v>
      </c>
      <c r="B632" s="2" t="s">
        <v>51</v>
      </c>
      <c r="C632" s="2">
        <v>60</v>
      </c>
      <c r="D632" s="2" t="s">
        <v>1452</v>
      </c>
      <c r="E632" s="2" t="s">
        <v>58</v>
      </c>
      <c r="F632" s="2" t="s">
        <v>215</v>
      </c>
      <c r="G632" s="29">
        <v>60.449325982848201</v>
      </c>
      <c r="H632" s="29">
        <v>51.940820294286503</v>
      </c>
      <c r="I632" s="29">
        <f t="shared" si="54"/>
        <v>42.684545794076179</v>
      </c>
      <c r="J632" s="8">
        <v>2.25090014307359</v>
      </c>
      <c r="K632" s="32">
        <v>0</v>
      </c>
      <c r="L632" s="43">
        <v>0.96891802186724296</v>
      </c>
      <c r="M632" s="43">
        <v>0.94707866154692</v>
      </c>
      <c r="N632" s="8">
        <v>232.14404673841267</v>
      </c>
      <c r="O632" s="9">
        <f t="shared" si="58"/>
        <v>232.14</v>
      </c>
      <c r="P632" s="6">
        <f t="shared" si="55"/>
        <v>233.09583733004015</v>
      </c>
      <c r="Q632" s="6">
        <f t="shared" si="56"/>
        <v>236.70882280865578</v>
      </c>
      <c r="R632" s="13">
        <f>Q632*Index!$D$22</f>
        <v>309.09058104245651</v>
      </c>
      <c r="T632" s="8">
        <v>9.51362190514849</v>
      </c>
      <c r="U632" s="6">
        <f t="shared" si="57"/>
        <v>9.6610830446782927</v>
      </c>
      <c r="V632" s="6">
        <f>U632*Index!$H$27</f>
        <v>10.66402800211452</v>
      </c>
      <c r="X632" s="8">
        <v>314.25464718912298</v>
      </c>
      <c r="Y632" s="41">
        <f t="shared" si="59"/>
        <v>314.25</v>
      </c>
      <c r="Z632" s="27"/>
      <c r="AA632" s="38"/>
    </row>
    <row r="633" spans="1:27">
      <c r="A633" s="2" t="s">
        <v>862</v>
      </c>
      <c r="B633" s="2" t="s">
        <v>51</v>
      </c>
      <c r="C633" s="2">
        <v>60</v>
      </c>
      <c r="D633" s="2" t="s">
        <v>221</v>
      </c>
      <c r="E633" s="2" t="s">
        <v>58</v>
      </c>
      <c r="F633" s="2" t="s">
        <v>40</v>
      </c>
      <c r="G633" s="29">
        <v>60.449325982848201</v>
      </c>
      <c r="H633" s="29">
        <v>38.209418488311897</v>
      </c>
      <c r="I633" s="29">
        <f t="shared" ref="I633:I695" si="60">(G633+H633)*L633*M633-G633</f>
        <v>32.744570495826459</v>
      </c>
      <c r="J633" s="8">
        <v>2.35163571334071</v>
      </c>
      <c r="K633" s="32">
        <v>1</v>
      </c>
      <c r="L633" s="43">
        <v>1.02840761105634</v>
      </c>
      <c r="M633" s="43">
        <v>0.91851574164846905</v>
      </c>
      <c r="N633" s="8">
        <v>219.15809522462882</v>
      </c>
      <c r="O633" s="9">
        <f t="shared" si="58"/>
        <v>219.16</v>
      </c>
      <c r="P633" s="6">
        <f t="shared" ref="P633:P695" si="61">N633*(1.0041)</f>
        <v>220.05664341504979</v>
      </c>
      <c r="Q633" s="6">
        <f t="shared" ref="Q633:Q695" si="62">P633*(1.0155)</f>
        <v>223.46752138798308</v>
      </c>
      <c r="R633" s="13">
        <f>Q633*Index!$D$22</f>
        <v>291.80030220404404</v>
      </c>
      <c r="T633" s="8">
        <v>8.5641214764067506</v>
      </c>
      <c r="U633" s="6">
        <f t="shared" ref="U633:U695" si="63">T633*(1.0155)</f>
        <v>8.6968653592910563</v>
      </c>
      <c r="V633" s="6">
        <f>U633*Index!$H$27</f>
        <v>9.5997120916154888</v>
      </c>
      <c r="X633" s="8">
        <v>301.40001429566001</v>
      </c>
      <c r="Y633" s="41">
        <f t="shared" si="59"/>
        <v>301.39999999999998</v>
      </c>
      <c r="Z633" s="27"/>
      <c r="AA633" s="38"/>
    </row>
    <row r="634" spans="1:27">
      <c r="A634" s="2" t="s">
        <v>863</v>
      </c>
      <c r="B634" s="2" t="s">
        <v>51</v>
      </c>
      <c r="C634" s="2">
        <v>60</v>
      </c>
      <c r="D634" s="2" t="s">
        <v>60</v>
      </c>
      <c r="E634" s="2" t="s">
        <v>59</v>
      </c>
      <c r="F634" s="2" t="s">
        <v>40</v>
      </c>
      <c r="G634" s="29">
        <v>60.449325982848201</v>
      </c>
      <c r="H634" s="29">
        <v>14.756489794768299</v>
      </c>
      <c r="I634" s="29">
        <f t="shared" si="60"/>
        <v>14.657834771625907</v>
      </c>
      <c r="J634" s="8">
        <v>1.2616330549788599</v>
      </c>
      <c r="K634" s="32">
        <v>1</v>
      </c>
      <c r="L634" s="43">
        <v>1.00157073775528</v>
      </c>
      <c r="M634" s="43">
        <v>0.99712198240345595</v>
      </c>
      <c r="N634" s="8">
        <v>94.757676673455649</v>
      </c>
      <c r="O634" s="9">
        <f t="shared" si="58"/>
        <v>94.76</v>
      </c>
      <c r="P634" s="6">
        <f t="shared" si="61"/>
        <v>95.146183147816814</v>
      </c>
      <c r="Q634" s="6">
        <f t="shared" si="62"/>
        <v>96.620948986607985</v>
      </c>
      <c r="R634" s="13">
        <f>Q634*Index!$D$22</f>
        <v>126.16608417374187</v>
      </c>
      <c r="T634" s="8">
        <v>7.8300658695101193</v>
      </c>
      <c r="U634" s="6">
        <f t="shared" si="63"/>
        <v>7.9514318904875267</v>
      </c>
      <c r="V634" s="6">
        <f>U634*Index!$H$27</f>
        <v>8.7768930196468435</v>
      </c>
      <c r="X634" s="8">
        <v>134.942977193389</v>
      </c>
      <c r="Y634" s="41">
        <f t="shared" si="59"/>
        <v>134.94</v>
      </c>
      <c r="Z634" s="27"/>
      <c r="AA634" s="38"/>
    </row>
    <row r="635" spans="1:27">
      <c r="A635" s="2" t="s">
        <v>864</v>
      </c>
      <c r="B635" s="2" t="s">
        <v>51</v>
      </c>
      <c r="C635" s="2">
        <v>60</v>
      </c>
      <c r="D635" s="2" t="s">
        <v>61</v>
      </c>
      <c r="E635" s="2" t="s">
        <v>59</v>
      </c>
      <c r="F635" s="2" t="s">
        <v>40</v>
      </c>
      <c r="G635" s="29">
        <v>60.449325982848201</v>
      </c>
      <c r="H635" s="29">
        <v>22.237064494898402</v>
      </c>
      <c r="I635" s="29">
        <f t="shared" si="60"/>
        <v>22.614102948046956</v>
      </c>
      <c r="J635" s="8">
        <v>1.52096643815653</v>
      </c>
      <c r="K635" s="32">
        <v>0</v>
      </c>
      <c r="L635" s="43">
        <v>1.01885808752023</v>
      </c>
      <c r="M635" s="43">
        <v>0.98596642003134205</v>
      </c>
      <c r="N635" s="8">
        <v>126.3366876420917</v>
      </c>
      <c r="O635" s="9">
        <f t="shared" si="58"/>
        <v>126.34</v>
      </c>
      <c r="P635" s="6">
        <f t="shared" si="61"/>
        <v>126.85466806142428</v>
      </c>
      <c r="Q635" s="6">
        <f t="shared" si="62"/>
        <v>128.82091541637635</v>
      </c>
      <c r="R635" s="13">
        <f>Q635*Index!$D$22</f>
        <v>168.21228344604359</v>
      </c>
      <c r="T635" s="8">
        <v>8.5307575252955061</v>
      </c>
      <c r="U635" s="6">
        <f t="shared" si="63"/>
        <v>8.6629842669375865</v>
      </c>
      <c r="V635" s="6">
        <f>U635*Index!$H$27</f>
        <v>9.5623137051272717</v>
      </c>
      <c r="X635" s="8">
        <v>177.77459715117101</v>
      </c>
      <c r="Y635" s="41">
        <f t="shared" si="59"/>
        <v>177.77</v>
      </c>
      <c r="Z635" s="27"/>
      <c r="AA635" s="38"/>
    </row>
    <row r="636" spans="1:27">
      <c r="A636" s="2" t="s">
        <v>865</v>
      </c>
      <c r="B636" s="2" t="s">
        <v>51</v>
      </c>
      <c r="C636" s="2">
        <v>60</v>
      </c>
      <c r="D636" s="2" t="s">
        <v>62</v>
      </c>
      <c r="E636" s="2" t="s">
        <v>59</v>
      </c>
      <c r="F636" s="2" t="s">
        <v>40</v>
      </c>
      <c r="G636" s="29">
        <v>60.449325982848201</v>
      </c>
      <c r="H636" s="29">
        <v>29.858940713888501</v>
      </c>
      <c r="I636" s="29">
        <f t="shared" si="60"/>
        <v>28.90243269284759</v>
      </c>
      <c r="J636" s="8">
        <v>1.6002566273624701</v>
      </c>
      <c r="K636" s="32">
        <v>0</v>
      </c>
      <c r="L636" s="43">
        <v>1.02998085356908</v>
      </c>
      <c r="M636" s="43">
        <v>0.96060854706905396</v>
      </c>
      <c r="N636" s="8">
        <v>142.98574398727499</v>
      </c>
      <c r="O636" s="9">
        <f t="shared" si="58"/>
        <v>142.99</v>
      </c>
      <c r="P636" s="6">
        <f t="shared" si="61"/>
        <v>143.57198553762282</v>
      </c>
      <c r="Q636" s="6">
        <f t="shared" si="62"/>
        <v>145.79735131345598</v>
      </c>
      <c r="R636" s="13">
        <f>Q636*Index!$D$22</f>
        <v>190.37984092530152</v>
      </c>
      <c r="T636" s="8">
        <v>8.1648854282835739</v>
      </c>
      <c r="U636" s="6">
        <f t="shared" si="63"/>
        <v>8.2914411524219691</v>
      </c>
      <c r="V636" s="6">
        <f>U636*Index!$H$27</f>
        <v>9.1521996259019733</v>
      </c>
      <c r="X636" s="8">
        <v>199.53204055120401</v>
      </c>
      <c r="Y636" s="41">
        <f t="shared" si="59"/>
        <v>199.53</v>
      </c>
      <c r="Z636" s="27"/>
      <c r="AA636" s="38"/>
    </row>
    <row r="637" spans="1:27">
      <c r="A637" s="2" t="s">
        <v>866</v>
      </c>
      <c r="B637" s="2" t="s">
        <v>51</v>
      </c>
      <c r="C637" s="2">
        <v>60</v>
      </c>
      <c r="D637" s="2" t="s">
        <v>63</v>
      </c>
      <c r="E637" s="2" t="s">
        <v>59</v>
      </c>
      <c r="F637" s="2" t="s">
        <v>40</v>
      </c>
      <c r="G637" s="29">
        <v>60.449325982848201</v>
      </c>
      <c r="H637" s="29">
        <v>38.727144412160897</v>
      </c>
      <c r="I637" s="29">
        <f t="shared" si="60"/>
        <v>43.454747386521611</v>
      </c>
      <c r="J637" s="8">
        <v>1.61351708750033</v>
      </c>
      <c r="K637" s="32">
        <v>0</v>
      </c>
      <c r="L637" s="43">
        <v>1.05103692563536</v>
      </c>
      <c r="M637" s="43">
        <v>0.99679523067203102</v>
      </c>
      <c r="N637" s="8">
        <v>167.65099784236534</v>
      </c>
      <c r="O637" s="9">
        <f t="shared" si="58"/>
        <v>167.65</v>
      </c>
      <c r="P637" s="6">
        <f t="shared" si="61"/>
        <v>168.33836693351904</v>
      </c>
      <c r="Q637" s="6">
        <f t="shared" si="62"/>
        <v>170.9476116209886</v>
      </c>
      <c r="R637" s="13">
        <f>Q637*Index!$D$22</f>
        <v>223.22064710897379</v>
      </c>
      <c r="T637" s="8">
        <v>8.0115162100962358</v>
      </c>
      <c r="U637" s="6">
        <f t="shared" si="63"/>
        <v>8.1356947113527287</v>
      </c>
      <c r="V637" s="6">
        <f>U637*Index!$H$27</f>
        <v>8.9802846965807781</v>
      </c>
      <c r="X637" s="8">
        <v>232.200931805555</v>
      </c>
      <c r="Y637" s="41">
        <f t="shared" si="59"/>
        <v>232.2</v>
      </c>
      <c r="Z637" s="27"/>
      <c r="AA637" s="38"/>
    </row>
    <row r="638" spans="1:27">
      <c r="A638" s="2" t="s">
        <v>867</v>
      </c>
      <c r="B638" s="2" t="s">
        <v>51</v>
      </c>
      <c r="C638" s="2">
        <v>60</v>
      </c>
      <c r="D638" s="2" t="s">
        <v>1457</v>
      </c>
      <c r="E638" s="2" t="s">
        <v>59</v>
      </c>
      <c r="F638" s="2" t="s">
        <v>40</v>
      </c>
      <c r="G638" s="29">
        <v>60.449325982848201</v>
      </c>
      <c r="H638" s="29">
        <v>47.806900117532798</v>
      </c>
      <c r="I638" s="29">
        <f t="shared" si="60"/>
        <v>40.087610775002823</v>
      </c>
      <c r="J638" s="8">
        <v>1.6160496905900501</v>
      </c>
      <c r="K638" s="32">
        <v>0</v>
      </c>
      <c r="L638" s="43">
        <v>1.020786838949</v>
      </c>
      <c r="M638" s="43">
        <v>0.90978276121652601</v>
      </c>
      <c r="N638" s="8">
        <v>162.47268554039616</v>
      </c>
      <c r="O638" s="9">
        <f t="shared" si="58"/>
        <v>162.47</v>
      </c>
      <c r="P638" s="6">
        <f t="shared" si="61"/>
        <v>163.13882355111178</v>
      </c>
      <c r="Q638" s="6">
        <f t="shared" si="62"/>
        <v>165.66747531615403</v>
      </c>
      <c r="R638" s="13">
        <f>Q638*Index!$D$22</f>
        <v>216.32592988179232</v>
      </c>
      <c r="T638" s="8">
        <v>7.495757116067832</v>
      </c>
      <c r="U638" s="6">
        <f t="shared" si="63"/>
        <v>7.6119413513668839</v>
      </c>
      <c r="V638" s="6">
        <f>U638*Index!$H$27</f>
        <v>8.4021589863202468</v>
      </c>
      <c r="X638" s="8">
        <v>224.72808886811299</v>
      </c>
      <c r="Y638" s="41">
        <f t="shared" si="59"/>
        <v>224.73</v>
      </c>
      <c r="Z638" s="27"/>
      <c r="AA638" s="38"/>
    </row>
    <row r="639" spans="1:27">
      <c r="A639" s="2" t="s">
        <v>868</v>
      </c>
      <c r="B639" s="2" t="s">
        <v>51</v>
      </c>
      <c r="C639" s="2">
        <v>60</v>
      </c>
      <c r="D639" s="2" t="s">
        <v>1458</v>
      </c>
      <c r="E639" s="2" t="s">
        <v>59</v>
      </c>
      <c r="F639" s="2" t="s">
        <v>215</v>
      </c>
      <c r="G639" s="29">
        <v>60.449325982848201</v>
      </c>
      <c r="H639" s="29">
        <v>58.921433353109897</v>
      </c>
      <c r="I639" s="29">
        <f t="shared" si="60"/>
        <v>57.636738288189242</v>
      </c>
      <c r="J639" s="8">
        <v>1.5529603850646401</v>
      </c>
      <c r="K639" s="32">
        <v>0</v>
      </c>
      <c r="L639" s="43">
        <v>1.0045346564064199</v>
      </c>
      <c r="M639" s="43">
        <v>0.98477217077505996</v>
      </c>
      <c r="N639" s="8">
        <v>183.38297984111796</v>
      </c>
      <c r="O639" s="9">
        <f t="shared" si="58"/>
        <v>183.38</v>
      </c>
      <c r="P639" s="6">
        <f t="shared" si="61"/>
        <v>184.13485005846655</v>
      </c>
      <c r="Q639" s="6">
        <f t="shared" si="62"/>
        <v>186.98894023437279</v>
      </c>
      <c r="R639" s="13">
        <f>Q639*Index!$D$22</f>
        <v>244.1671565080421</v>
      </c>
      <c r="T639" s="8">
        <v>10.27503091918231</v>
      </c>
      <c r="U639" s="6">
        <f t="shared" si="63"/>
        <v>10.434293898429637</v>
      </c>
      <c r="V639" s="6">
        <f>U639*Index!$H$27</f>
        <v>11.517508109656415</v>
      </c>
      <c r="X639" s="8">
        <v>255.68466461769901</v>
      </c>
      <c r="Y639" s="41">
        <f t="shared" si="59"/>
        <v>255.68</v>
      </c>
      <c r="Z639" s="27"/>
      <c r="AA639" s="38"/>
    </row>
    <row r="640" spans="1:27">
      <c r="A640" s="2" t="s">
        <v>869</v>
      </c>
      <c r="B640" s="2" t="s">
        <v>51</v>
      </c>
      <c r="C640" s="2">
        <v>60</v>
      </c>
      <c r="D640" s="2" t="s">
        <v>1452</v>
      </c>
      <c r="E640" s="2" t="s">
        <v>59</v>
      </c>
      <c r="F640" s="2" t="s">
        <v>215</v>
      </c>
      <c r="G640" s="29">
        <v>60.449325982848201</v>
      </c>
      <c r="H640" s="29">
        <v>48.538814800481802</v>
      </c>
      <c r="I640" s="29">
        <f t="shared" si="60"/>
        <v>33.946125706043453</v>
      </c>
      <c r="J640" s="8">
        <v>1.6120415516771001</v>
      </c>
      <c r="K640" s="32">
        <v>0</v>
      </c>
      <c r="L640" s="43">
        <v>0.96891802186724296</v>
      </c>
      <c r="M640" s="43">
        <v>0.893891465876127</v>
      </c>
      <c r="N640" s="8">
        <v>152.16939041182195</v>
      </c>
      <c r="O640" s="9">
        <f t="shared" si="58"/>
        <v>152.16999999999999</v>
      </c>
      <c r="P640" s="6">
        <f t="shared" si="61"/>
        <v>152.79328491251042</v>
      </c>
      <c r="Q640" s="6">
        <f t="shared" si="62"/>
        <v>155.16158082865434</v>
      </c>
      <c r="R640" s="13">
        <f>Q640*Index!$D$22</f>
        <v>202.60750150645052</v>
      </c>
      <c r="T640" s="8">
        <v>8.5068547807932191</v>
      </c>
      <c r="U640" s="6">
        <f t="shared" si="63"/>
        <v>8.6387110298955143</v>
      </c>
      <c r="V640" s="6">
        <f>U640*Index!$H$27</f>
        <v>9.5355205931830369</v>
      </c>
      <c r="X640" s="8">
        <v>208.49404098585401</v>
      </c>
      <c r="Y640" s="41">
        <f t="shared" si="59"/>
        <v>208.49</v>
      </c>
      <c r="Z640" s="27"/>
      <c r="AA640" s="38"/>
    </row>
    <row r="641" spans="1:27">
      <c r="A641" s="2" t="s">
        <v>870</v>
      </c>
      <c r="B641" s="2" t="s">
        <v>51</v>
      </c>
      <c r="C641" s="2">
        <v>60</v>
      </c>
      <c r="D641" s="2" t="s">
        <v>221</v>
      </c>
      <c r="E641" s="2" t="s">
        <v>59</v>
      </c>
      <c r="F641" s="2" t="s">
        <v>40</v>
      </c>
      <c r="G641" s="29">
        <v>60.449325982848201</v>
      </c>
      <c r="H641" s="29">
        <v>35.438442757425101</v>
      </c>
      <c r="I641" s="29">
        <f t="shared" si="60"/>
        <v>28.248547431269877</v>
      </c>
      <c r="J641" s="8">
        <v>1.89151321963775</v>
      </c>
      <c r="K641" s="32">
        <v>1</v>
      </c>
      <c r="L641" s="43">
        <v>1.02840761105634</v>
      </c>
      <c r="M641" s="43">
        <v>0.89946591893611405</v>
      </c>
      <c r="N641" s="8">
        <v>167.77320011656096</v>
      </c>
      <c r="O641" s="9">
        <f t="shared" si="58"/>
        <v>167.77</v>
      </c>
      <c r="P641" s="6">
        <f t="shared" si="61"/>
        <v>168.46107023703885</v>
      </c>
      <c r="Q641" s="6">
        <f t="shared" si="62"/>
        <v>171.07221682571296</v>
      </c>
      <c r="R641" s="13">
        <f>Q641*Index!$D$22</f>
        <v>223.38335458507112</v>
      </c>
      <c r="T641" s="8">
        <v>7.9037201579453713</v>
      </c>
      <c r="U641" s="6">
        <f t="shared" si="63"/>
        <v>8.0262278203935242</v>
      </c>
      <c r="V641" s="6">
        <f>U641*Index!$H$27</f>
        <v>8.8594537312433665</v>
      </c>
      <c r="X641" s="8">
        <v>232.24280831631501</v>
      </c>
      <c r="Y641" s="41">
        <f t="shared" si="59"/>
        <v>232.24</v>
      </c>
      <c r="Z641" s="27"/>
      <c r="AA641" s="38"/>
    </row>
    <row r="642" spans="1:27">
      <c r="A642" s="2" t="s">
        <v>871</v>
      </c>
      <c r="B642" s="2" t="s">
        <v>0</v>
      </c>
      <c r="C642" s="2">
        <v>75</v>
      </c>
      <c r="D642" s="2" t="s">
        <v>60</v>
      </c>
      <c r="E642" s="2" t="s">
        <v>52</v>
      </c>
      <c r="F642" s="2" t="s">
        <v>40</v>
      </c>
      <c r="G642" s="29">
        <v>76.176565329094103</v>
      </c>
      <c r="H642" s="29">
        <v>31.845741976224801</v>
      </c>
      <c r="I642" s="29">
        <f t="shared" si="60"/>
        <v>32.015416692721729</v>
      </c>
      <c r="J642" s="8">
        <v>1.25977154700212</v>
      </c>
      <c r="K642" s="32">
        <v>1</v>
      </c>
      <c r="L642" s="43">
        <v>1.00157073775528</v>
      </c>
      <c r="M642" s="43">
        <v>1</v>
      </c>
      <c r="N642" s="8">
        <v>136.29718056484899</v>
      </c>
      <c r="O642" s="9">
        <f t="shared" ref="O642:O705" si="64">ROUND(J642*SUM(G642:H642)*L642*$M642,2)</f>
        <v>136.30000000000001</v>
      </c>
      <c r="P642" s="6">
        <f t="shared" si="61"/>
        <v>136.85599900516488</v>
      </c>
      <c r="Q642" s="6">
        <f t="shared" si="62"/>
        <v>138.97726698974495</v>
      </c>
      <c r="R642" s="13">
        <f>Q642*Index!$D$22</f>
        <v>181.47428429516941</v>
      </c>
      <c r="T642" s="8">
        <v>11.5263547392269</v>
      </c>
      <c r="U642" s="6">
        <f t="shared" si="63"/>
        <v>11.705013237684918</v>
      </c>
      <c r="V642" s="6">
        <f>U642*Index!$H$27</f>
        <v>12.920144496692878</v>
      </c>
      <c r="X642" s="8">
        <v>194.394428791862</v>
      </c>
      <c r="Y642" s="41">
        <f t="shared" ref="Y642:Y705" si="65">ROUND((R642+V642) * IF(D642 = "Forensische en beveiligde zorg - niet klinische of ambulante zorg", 0.982799429, 1),2)</f>
        <v>194.39</v>
      </c>
      <c r="Z642" s="27"/>
      <c r="AA642" s="37"/>
    </row>
    <row r="643" spans="1:27">
      <c r="A643" s="2" t="s">
        <v>872</v>
      </c>
      <c r="B643" s="2" t="s">
        <v>0</v>
      </c>
      <c r="C643" s="2">
        <v>75</v>
      </c>
      <c r="D643" s="2" t="s">
        <v>61</v>
      </c>
      <c r="E643" s="2" t="s">
        <v>52</v>
      </c>
      <c r="F643" s="2" t="s">
        <v>40</v>
      </c>
      <c r="G643" s="29">
        <v>76.176565329094103</v>
      </c>
      <c r="H643" s="29">
        <v>48.164133292827501</v>
      </c>
      <c r="I643" s="29">
        <f t="shared" si="60"/>
        <v>50.508961069766244</v>
      </c>
      <c r="J643" s="8">
        <v>1.54187655765271</v>
      </c>
      <c r="K643" s="32">
        <v>0</v>
      </c>
      <c r="L643" s="43">
        <v>1.01885808752023</v>
      </c>
      <c r="M643" s="43">
        <v>1</v>
      </c>
      <c r="N643" s="8">
        <v>195.33344334829599</v>
      </c>
      <c r="O643" s="9">
        <f t="shared" si="64"/>
        <v>195.33</v>
      </c>
      <c r="P643" s="6">
        <f t="shared" si="61"/>
        <v>196.134310466024</v>
      </c>
      <c r="Q643" s="6">
        <f t="shared" si="62"/>
        <v>199.17439227824738</v>
      </c>
      <c r="R643" s="13">
        <f>Q643*Index!$D$22</f>
        <v>260.07872417931043</v>
      </c>
      <c r="T643" s="8">
        <v>12.1086479355283</v>
      </c>
      <c r="U643" s="6">
        <f t="shared" si="63"/>
        <v>12.29633197852899</v>
      </c>
      <c r="V643" s="6">
        <f>U643*Index!$H$27</f>
        <v>13.572849745304707</v>
      </c>
      <c r="X643" s="8">
        <v>273.65157392461498</v>
      </c>
      <c r="Y643" s="41">
        <f t="shared" si="65"/>
        <v>273.64999999999998</v>
      </c>
      <c r="Z643" s="27"/>
      <c r="AA643" s="37"/>
    </row>
    <row r="644" spans="1:27">
      <c r="A644" s="2" t="s">
        <v>873</v>
      </c>
      <c r="B644" s="2" t="s">
        <v>0</v>
      </c>
      <c r="C644" s="2">
        <v>75</v>
      </c>
      <c r="D644" s="2" t="s">
        <v>62</v>
      </c>
      <c r="E644" s="2" t="s">
        <v>52</v>
      </c>
      <c r="F644" s="2" t="s">
        <v>40</v>
      </c>
      <c r="G644" s="29">
        <v>76.176565329094103</v>
      </c>
      <c r="H644" s="29">
        <v>64.935884203577601</v>
      </c>
      <c r="I644" s="29">
        <f t="shared" si="60"/>
        <v>69.1665558897908</v>
      </c>
      <c r="J644" s="8">
        <v>1.6417730297103501</v>
      </c>
      <c r="K644" s="32">
        <v>0</v>
      </c>
      <c r="L644" s="43">
        <v>1.02998085356908</v>
      </c>
      <c r="M644" s="43">
        <v>1</v>
      </c>
      <c r="N644" s="8">
        <v>238.620416471087</v>
      </c>
      <c r="O644" s="9">
        <f t="shared" si="64"/>
        <v>238.62</v>
      </c>
      <c r="P644" s="6">
        <f t="shared" si="61"/>
        <v>239.59876017861845</v>
      </c>
      <c r="Q644" s="6">
        <f t="shared" si="62"/>
        <v>243.31254096138704</v>
      </c>
      <c r="R644" s="13">
        <f>Q644*Index!$D$22</f>
        <v>317.71361019975285</v>
      </c>
      <c r="T644" s="8">
        <v>13.568640213382</v>
      </c>
      <c r="U644" s="6">
        <f t="shared" si="63"/>
        <v>13.778954136689423</v>
      </c>
      <c r="V644" s="6">
        <f>U644*Index!$H$27</f>
        <v>15.20938719540845</v>
      </c>
      <c r="X644" s="8">
        <v>332.92299739516102</v>
      </c>
      <c r="Y644" s="41">
        <f t="shared" si="65"/>
        <v>332.92</v>
      </c>
      <c r="Z644" s="27"/>
      <c r="AA644" s="37"/>
    </row>
    <row r="645" spans="1:27">
      <c r="A645" s="2" t="s">
        <v>874</v>
      </c>
      <c r="B645" s="2" t="s">
        <v>0</v>
      </c>
      <c r="C645" s="2">
        <v>75</v>
      </c>
      <c r="D645" s="2" t="s">
        <v>63</v>
      </c>
      <c r="E645" s="2" t="s">
        <v>52</v>
      </c>
      <c r="F645" s="2" t="s">
        <v>40</v>
      </c>
      <c r="G645" s="29">
        <v>76.176565329094103</v>
      </c>
      <c r="H645" s="29">
        <v>84.472014201921098</v>
      </c>
      <c r="I645" s="29">
        <f t="shared" si="60"/>
        <v>92.671023808871723</v>
      </c>
      <c r="J645" s="8">
        <v>1.7245396446896999</v>
      </c>
      <c r="K645" s="32">
        <v>0</v>
      </c>
      <c r="L645" s="43">
        <v>1.05103692563536</v>
      </c>
      <c r="M645" s="43">
        <v>1</v>
      </c>
      <c r="N645" s="8">
        <v>291.18436137869799</v>
      </c>
      <c r="O645" s="9">
        <f t="shared" si="64"/>
        <v>291.18</v>
      </c>
      <c r="P645" s="6">
        <f t="shared" si="61"/>
        <v>292.37821726035065</v>
      </c>
      <c r="Q645" s="6">
        <f t="shared" si="62"/>
        <v>296.91007962788609</v>
      </c>
      <c r="R645" s="13">
        <f>Q645*Index!$D$22</f>
        <v>387.70041581310039</v>
      </c>
      <c r="T645" s="8">
        <v>13.374598595796201</v>
      </c>
      <c r="U645" s="6">
        <f t="shared" si="63"/>
        <v>13.581904874031043</v>
      </c>
      <c r="V645" s="6">
        <f>U645*Index!$H$27</f>
        <v>14.991881679197979</v>
      </c>
      <c r="X645" s="8">
        <v>402.69229749229902</v>
      </c>
      <c r="Y645" s="41">
        <f t="shared" si="65"/>
        <v>402.69</v>
      </c>
      <c r="Z645" s="27"/>
      <c r="AA645" s="37"/>
    </row>
    <row r="646" spans="1:27">
      <c r="A646" s="2" t="s">
        <v>875</v>
      </c>
      <c r="B646" s="2" t="s">
        <v>0</v>
      </c>
      <c r="C646" s="2">
        <v>75</v>
      </c>
      <c r="D646" s="2" t="s">
        <v>1457</v>
      </c>
      <c r="E646" s="2" t="s">
        <v>52</v>
      </c>
      <c r="F646" s="2" t="s">
        <v>40</v>
      </c>
      <c r="G646" s="29">
        <v>76.176565329094103</v>
      </c>
      <c r="H646" s="29">
        <v>104.669836667577</v>
      </c>
      <c r="I646" s="29">
        <f t="shared" si="60"/>
        <v>108.4290617003879</v>
      </c>
      <c r="J646" s="8">
        <v>1.7258886596971199</v>
      </c>
      <c r="K646" s="32">
        <v>0</v>
      </c>
      <c r="L646" s="43">
        <v>1.020786838949</v>
      </c>
      <c r="M646" s="43">
        <v>1</v>
      </c>
      <c r="N646" s="8">
        <v>318.60875820645998</v>
      </c>
      <c r="O646" s="9">
        <f t="shared" si="64"/>
        <v>318.61</v>
      </c>
      <c r="P646" s="6">
        <f t="shared" si="61"/>
        <v>319.91505411510644</v>
      </c>
      <c r="Q646" s="6">
        <f t="shared" si="62"/>
        <v>324.87373745389061</v>
      </c>
      <c r="R646" s="13">
        <f>Q646*Index!$D$22</f>
        <v>424.21491131417855</v>
      </c>
      <c r="T646" s="8">
        <v>15.524614761580301</v>
      </c>
      <c r="U646" s="6">
        <f t="shared" si="63"/>
        <v>15.765246290384797</v>
      </c>
      <c r="V646" s="6">
        <f>U646*Index!$H$27</f>
        <v>17.401882079204697</v>
      </c>
      <c r="X646" s="8">
        <v>441.61679339338298</v>
      </c>
      <c r="Y646" s="41">
        <f t="shared" si="65"/>
        <v>441.62</v>
      </c>
      <c r="Z646" s="27"/>
      <c r="AA646" s="37"/>
    </row>
    <row r="647" spans="1:27">
      <c r="A647" s="2" t="s">
        <v>876</v>
      </c>
      <c r="B647" s="2" t="s">
        <v>0</v>
      </c>
      <c r="C647" s="2">
        <v>75</v>
      </c>
      <c r="D647" s="2" t="s">
        <v>1458</v>
      </c>
      <c r="E647" s="2" t="s">
        <v>52</v>
      </c>
      <c r="F647" s="2" t="s">
        <v>215</v>
      </c>
      <c r="G647" s="29">
        <v>76.176565329094103</v>
      </c>
      <c r="H647" s="29">
        <v>127.61362488150201</v>
      </c>
      <c r="I647" s="29">
        <f t="shared" si="60"/>
        <v>128.53774337310603</v>
      </c>
      <c r="J647" s="8">
        <v>1.7247006684091799</v>
      </c>
      <c r="K647" s="32">
        <v>0</v>
      </c>
      <c r="L647" s="43">
        <v>1.0045346564064199</v>
      </c>
      <c r="M647" s="43">
        <v>1</v>
      </c>
      <c r="N647" s="8">
        <v>353.07090505160699</v>
      </c>
      <c r="O647" s="9">
        <f t="shared" si="64"/>
        <v>353.07</v>
      </c>
      <c r="P647" s="6">
        <f t="shared" si="61"/>
        <v>354.51849576231859</v>
      </c>
      <c r="Q647" s="6">
        <f t="shared" si="62"/>
        <v>360.01353244663454</v>
      </c>
      <c r="R647" s="13">
        <f>Q647*Index!$D$22</f>
        <v>470.09989153225791</v>
      </c>
      <c r="T647" s="8">
        <v>17.824803363052201</v>
      </c>
      <c r="U647" s="6">
        <f t="shared" si="63"/>
        <v>18.101087815179511</v>
      </c>
      <c r="V647" s="6">
        <f>U647*Index!$H$27</f>
        <v>19.980214064730259</v>
      </c>
      <c r="X647" s="8">
        <v>490.08010559698801</v>
      </c>
      <c r="Y647" s="41">
        <f t="shared" si="65"/>
        <v>490.08</v>
      </c>
      <c r="Z647" s="27"/>
      <c r="AA647" s="37"/>
    </row>
    <row r="648" spans="1:27">
      <c r="A648" s="2" t="s">
        <v>877</v>
      </c>
      <c r="B648" s="2" t="s">
        <v>0</v>
      </c>
      <c r="C648" s="2">
        <v>75</v>
      </c>
      <c r="D648" s="2" t="s">
        <v>1452</v>
      </c>
      <c r="E648" s="2" t="s">
        <v>52</v>
      </c>
      <c r="F648" s="2" t="s">
        <v>215</v>
      </c>
      <c r="G648" s="29">
        <v>76.176565329094103</v>
      </c>
      <c r="H648" s="29">
        <v>105.265359231378</v>
      </c>
      <c r="I648" s="29">
        <f t="shared" si="60"/>
        <v>99.625785299824059</v>
      </c>
      <c r="J648" s="8">
        <v>1.7484723568051199</v>
      </c>
      <c r="K648" s="32">
        <v>0</v>
      </c>
      <c r="L648" s="43">
        <v>0.96891802186724296</v>
      </c>
      <c r="M648" s="43">
        <v>1</v>
      </c>
      <c r="N648" s="8">
        <v>307.38555033602501</v>
      </c>
      <c r="O648" s="9">
        <f t="shared" si="64"/>
        <v>307.39</v>
      </c>
      <c r="P648" s="6">
        <f t="shared" si="61"/>
        <v>308.64583109240272</v>
      </c>
      <c r="Q648" s="6">
        <f t="shared" si="62"/>
        <v>313.42984147433498</v>
      </c>
      <c r="R648" s="13">
        <f>Q648*Index!$D$22</f>
        <v>409.27165564782939</v>
      </c>
      <c r="T648" s="8">
        <v>16.0025439387767</v>
      </c>
      <c r="U648" s="6">
        <f t="shared" si="63"/>
        <v>16.250583369827741</v>
      </c>
      <c r="V648" s="6">
        <f>U648*Index!$H$27</f>
        <v>17.937603403792107</v>
      </c>
      <c r="X648" s="8">
        <v>419.86101585944698</v>
      </c>
      <c r="Y648" s="41">
        <f t="shared" si="65"/>
        <v>419.86</v>
      </c>
      <c r="Z648" s="27"/>
      <c r="AA648" s="37"/>
    </row>
    <row r="649" spans="1:27">
      <c r="A649" s="2" t="s">
        <v>878</v>
      </c>
      <c r="B649" s="2" t="s">
        <v>0</v>
      </c>
      <c r="C649" s="2">
        <v>75</v>
      </c>
      <c r="D649" s="2" t="s">
        <v>221</v>
      </c>
      <c r="E649" s="2" t="s">
        <v>52</v>
      </c>
      <c r="F649" s="2" t="s">
        <v>40</v>
      </c>
      <c r="G649" s="29">
        <v>76.176565329094103</v>
      </c>
      <c r="H649" s="29">
        <v>76.229888167718499</v>
      </c>
      <c r="I649" s="29">
        <f t="shared" si="60"/>
        <v>80.559391421132148</v>
      </c>
      <c r="J649" s="8">
        <v>1.8896517116610101</v>
      </c>
      <c r="K649" s="32">
        <v>1</v>
      </c>
      <c r="L649" s="43">
        <v>1.02840761105634</v>
      </c>
      <c r="M649" s="43">
        <v>1</v>
      </c>
      <c r="N649" s="8">
        <v>296.17636895189202</v>
      </c>
      <c r="O649" s="9">
        <f t="shared" si="64"/>
        <v>296.18</v>
      </c>
      <c r="P649" s="6">
        <f t="shared" si="61"/>
        <v>297.39069206459476</v>
      </c>
      <c r="Q649" s="6">
        <f t="shared" si="62"/>
        <v>302.000247791596</v>
      </c>
      <c r="R649" s="13">
        <f>Q649*Index!$D$22</f>
        <v>394.34707569107508</v>
      </c>
      <c r="T649" s="8">
        <v>14.3637660035173</v>
      </c>
      <c r="U649" s="6">
        <f t="shared" si="63"/>
        <v>14.586404376571819</v>
      </c>
      <c r="V649" s="6">
        <f>U649*Index!$H$27</f>
        <v>16.100661178728888</v>
      </c>
      <c r="X649" s="8">
        <v>410.44773686980398</v>
      </c>
      <c r="Y649" s="41">
        <f t="shared" si="65"/>
        <v>410.45</v>
      </c>
      <c r="Z649" s="27"/>
      <c r="AA649" s="37"/>
    </row>
    <row r="650" spans="1:27">
      <c r="A650" s="2" t="s">
        <v>879</v>
      </c>
      <c r="B650" s="2" t="s">
        <v>0</v>
      </c>
      <c r="C650" s="2">
        <v>75</v>
      </c>
      <c r="D650" s="2" t="s">
        <v>60</v>
      </c>
      <c r="E650" s="2" t="s">
        <v>53</v>
      </c>
      <c r="F650" s="2" t="s">
        <v>40</v>
      </c>
      <c r="G650" s="29">
        <v>76.176565329094103</v>
      </c>
      <c r="H650" s="29">
        <v>30.214341435114399</v>
      </c>
      <c r="I650" s="29">
        <f t="shared" si="60"/>
        <v>30.381453649187407</v>
      </c>
      <c r="J650" s="8">
        <v>2.4849502902113501</v>
      </c>
      <c r="K650" s="32">
        <v>0</v>
      </c>
      <c r="L650" s="43">
        <v>1.00157073775528</v>
      </c>
      <c r="M650" s="43">
        <v>1</v>
      </c>
      <c r="N650" s="8">
        <v>264.79138018442802</v>
      </c>
      <c r="O650" s="9">
        <f t="shared" si="64"/>
        <v>264.79000000000002</v>
      </c>
      <c r="P650" s="6">
        <f t="shared" si="61"/>
        <v>265.87702484318419</v>
      </c>
      <c r="Q650" s="6">
        <f t="shared" si="62"/>
        <v>269.99811872825359</v>
      </c>
      <c r="R650" s="13">
        <f>Q650*Index!$D$22</f>
        <v>352.5592092760574</v>
      </c>
      <c r="T650" s="8">
        <v>12.9557187182908</v>
      </c>
      <c r="U650" s="6">
        <f t="shared" si="63"/>
        <v>13.156532358424309</v>
      </c>
      <c r="V650" s="6">
        <f>U650*Index!$H$27</f>
        <v>14.522350013153682</v>
      </c>
      <c r="X650" s="8">
        <v>367.08155928921099</v>
      </c>
      <c r="Y650" s="41">
        <f t="shared" si="65"/>
        <v>367.08</v>
      </c>
      <c r="Z650" s="27"/>
      <c r="AA650" s="37"/>
    </row>
    <row r="651" spans="1:27">
      <c r="A651" s="2" t="s">
        <v>880</v>
      </c>
      <c r="B651" s="2" t="s">
        <v>0</v>
      </c>
      <c r="C651" s="2">
        <v>75</v>
      </c>
      <c r="D651" s="2" t="s">
        <v>61</v>
      </c>
      <c r="E651" s="2" t="s">
        <v>53</v>
      </c>
      <c r="F651" s="2" t="s">
        <v>40</v>
      </c>
      <c r="G651" s="29">
        <v>76.176565329094103</v>
      </c>
      <c r="H651" s="29">
        <v>45.714868074706899</v>
      </c>
      <c r="I651" s="29">
        <f t="shared" si="60"/>
        <v>48.013507393802058</v>
      </c>
      <c r="J651" s="8">
        <v>2.8450385955452502</v>
      </c>
      <c r="K651" s="32">
        <v>0</v>
      </c>
      <c r="L651" s="43">
        <v>1.01885808752023</v>
      </c>
      <c r="M651" s="43">
        <v>1</v>
      </c>
      <c r="N651" s="8">
        <v>353.32555008020898</v>
      </c>
      <c r="O651" s="9">
        <f t="shared" si="64"/>
        <v>353.33</v>
      </c>
      <c r="P651" s="6">
        <f t="shared" si="61"/>
        <v>354.77418483553782</v>
      </c>
      <c r="Q651" s="6">
        <f t="shared" si="62"/>
        <v>360.27318470048868</v>
      </c>
      <c r="R651" s="13">
        <f>Q651*Index!$D$22</f>
        <v>470.43894127725895</v>
      </c>
      <c r="T651" s="8">
        <v>13.876816769191199</v>
      </c>
      <c r="U651" s="6">
        <f t="shared" si="63"/>
        <v>14.091907429113665</v>
      </c>
      <c r="V651" s="6">
        <f>U651*Index!$H$27</f>
        <v>15.554829073749863</v>
      </c>
      <c r="X651" s="8">
        <v>485.993770351009</v>
      </c>
      <c r="Y651" s="41">
        <f t="shared" si="65"/>
        <v>485.99</v>
      </c>
      <c r="Z651" s="27"/>
      <c r="AA651" s="37"/>
    </row>
    <row r="652" spans="1:27">
      <c r="A652" s="2" t="s">
        <v>881</v>
      </c>
      <c r="B652" s="2" t="s">
        <v>0</v>
      </c>
      <c r="C652" s="2">
        <v>75</v>
      </c>
      <c r="D652" s="2" t="s">
        <v>62</v>
      </c>
      <c r="E652" s="2" t="s">
        <v>53</v>
      </c>
      <c r="F652" s="2" t="s">
        <v>40</v>
      </c>
      <c r="G652" s="29">
        <v>76.176565329094103</v>
      </c>
      <c r="H652" s="29">
        <v>61.661138757458602</v>
      </c>
      <c r="I652" s="29">
        <f t="shared" si="60"/>
        <v>65.793630779975729</v>
      </c>
      <c r="J652" s="8">
        <v>2.8942271436833198</v>
      </c>
      <c r="K652" s="32">
        <v>0</v>
      </c>
      <c r="L652" s="43">
        <v>1.02998085356908</v>
      </c>
      <c r="M652" s="43">
        <v>1</v>
      </c>
      <c r="N652" s="8">
        <v>410.893995172914</v>
      </c>
      <c r="O652" s="9">
        <f t="shared" si="64"/>
        <v>410.89</v>
      </c>
      <c r="P652" s="6">
        <f t="shared" si="61"/>
        <v>412.57866055312297</v>
      </c>
      <c r="Q652" s="6">
        <f t="shared" si="62"/>
        <v>418.9736297916964</v>
      </c>
      <c r="R652" s="13">
        <f>Q652*Index!$D$22</f>
        <v>547.08904018531166</v>
      </c>
      <c r="T652" s="8">
        <v>16.786683144479301</v>
      </c>
      <c r="U652" s="6">
        <f t="shared" si="63"/>
        <v>17.046876733218731</v>
      </c>
      <c r="V652" s="6">
        <f>U652*Index!$H$27</f>
        <v>18.816562283022222</v>
      </c>
      <c r="X652" s="8">
        <v>565.905602468334</v>
      </c>
      <c r="Y652" s="41">
        <f t="shared" si="65"/>
        <v>565.91</v>
      </c>
      <c r="Z652" s="27"/>
      <c r="AA652" s="37"/>
    </row>
    <row r="653" spans="1:27">
      <c r="A653" s="2" t="s">
        <v>882</v>
      </c>
      <c r="B653" s="2" t="s">
        <v>0</v>
      </c>
      <c r="C653" s="2">
        <v>75</v>
      </c>
      <c r="D653" s="2" t="s">
        <v>63</v>
      </c>
      <c r="E653" s="2" t="s">
        <v>53</v>
      </c>
      <c r="F653" s="2" t="s">
        <v>40</v>
      </c>
      <c r="G653" s="29">
        <v>76.176565329094103</v>
      </c>
      <c r="H653" s="29">
        <v>80.238173553117903</v>
      </c>
      <c r="I653" s="29">
        <f t="shared" si="60"/>
        <v>88.22110094972362</v>
      </c>
      <c r="J653" s="8">
        <v>2.8315872172582899</v>
      </c>
      <c r="K653" s="32">
        <v>0</v>
      </c>
      <c r="L653" s="43">
        <v>1.05103692563536</v>
      </c>
      <c r="M653" s="43">
        <v>1</v>
      </c>
      <c r="N653" s="8">
        <v>465.50633038219303</v>
      </c>
      <c r="O653" s="9">
        <f t="shared" si="64"/>
        <v>465.51</v>
      </c>
      <c r="P653" s="6">
        <f t="shared" si="61"/>
        <v>467.41490633676</v>
      </c>
      <c r="Q653" s="6">
        <f t="shared" si="62"/>
        <v>474.65983738497982</v>
      </c>
      <c r="R653" s="13">
        <f>Q653*Index!$D$22</f>
        <v>619.80319615478425</v>
      </c>
      <c r="T653" s="8">
        <v>14.269668954182899</v>
      </c>
      <c r="U653" s="6">
        <f t="shared" si="63"/>
        <v>14.490848822972735</v>
      </c>
      <c r="V653" s="6">
        <f>U653*Index!$H$27</f>
        <v>15.995185726895411</v>
      </c>
      <c r="X653" s="8">
        <v>635.79838188168003</v>
      </c>
      <c r="Y653" s="41">
        <f t="shared" si="65"/>
        <v>635.79999999999995</v>
      </c>
      <c r="Z653" s="27"/>
      <c r="AA653" s="37"/>
    </row>
    <row r="654" spans="1:27">
      <c r="A654" s="2" t="s">
        <v>883</v>
      </c>
      <c r="B654" s="2" t="s">
        <v>0</v>
      </c>
      <c r="C654" s="2">
        <v>75</v>
      </c>
      <c r="D654" s="2" t="s">
        <v>1457</v>
      </c>
      <c r="E654" s="2" t="s">
        <v>53</v>
      </c>
      <c r="F654" s="2" t="s">
        <v>40</v>
      </c>
      <c r="G654" s="29">
        <v>76.176565329094103</v>
      </c>
      <c r="H654" s="29">
        <v>99.464907184448194</v>
      </c>
      <c r="I654" s="29">
        <f t="shared" si="60"/>
        <v>103.11593818635239</v>
      </c>
      <c r="J654" s="8">
        <v>2.88957092479427</v>
      </c>
      <c r="K654" s="32">
        <v>0</v>
      </c>
      <c r="L654" s="43">
        <v>1.020786838949</v>
      </c>
      <c r="M654" s="43">
        <v>1</v>
      </c>
      <c r="N654" s="8">
        <v>518.078405191809</v>
      </c>
      <c r="O654" s="9">
        <f t="shared" si="64"/>
        <v>518.08000000000004</v>
      </c>
      <c r="P654" s="6">
        <f t="shared" si="61"/>
        <v>520.20252665309545</v>
      </c>
      <c r="Q654" s="6">
        <f t="shared" si="62"/>
        <v>528.26566581621842</v>
      </c>
      <c r="R654" s="13">
        <f>Q654*Index!$D$22</f>
        <v>689.80082640985677</v>
      </c>
      <c r="T654" s="8">
        <v>14.732574996616201</v>
      </c>
      <c r="U654" s="6">
        <f t="shared" si="63"/>
        <v>14.960929909063752</v>
      </c>
      <c r="V654" s="6">
        <f>U654*Index!$H$27</f>
        <v>16.514067289361677</v>
      </c>
      <c r="X654" s="8">
        <v>706.31489369921906</v>
      </c>
      <c r="Y654" s="41">
        <f t="shared" si="65"/>
        <v>706.31</v>
      </c>
      <c r="Z654" s="27"/>
      <c r="AA654" s="37"/>
    </row>
    <row r="655" spans="1:27">
      <c r="A655" s="2" t="s">
        <v>884</v>
      </c>
      <c r="B655" s="2" t="s">
        <v>0</v>
      </c>
      <c r="C655" s="2">
        <v>75</v>
      </c>
      <c r="D655" s="2" t="s">
        <v>1458</v>
      </c>
      <c r="E655" s="2" t="s">
        <v>53</v>
      </c>
      <c r="F655" s="2" t="s">
        <v>215</v>
      </c>
      <c r="G655" s="29">
        <v>76.176565329094103</v>
      </c>
      <c r="H655" s="29">
        <v>121.123469867994</v>
      </c>
      <c r="I655" s="29">
        <f t="shared" si="60"/>
        <v>122.01815773658737</v>
      </c>
      <c r="J655" s="8">
        <v>3.2077679550421099</v>
      </c>
      <c r="K655" s="32">
        <v>0</v>
      </c>
      <c r="L655" s="43">
        <v>1.0045346564064199</v>
      </c>
      <c r="M655" s="43">
        <v>1</v>
      </c>
      <c r="N655" s="8">
        <v>635.76268150853605</v>
      </c>
      <c r="O655" s="9">
        <f t="shared" si="64"/>
        <v>635.76</v>
      </c>
      <c r="P655" s="6">
        <f t="shared" si="61"/>
        <v>638.36930850272108</v>
      </c>
      <c r="Q655" s="6">
        <f t="shared" si="62"/>
        <v>648.26403278451335</v>
      </c>
      <c r="R655" s="13">
        <f>Q655*Index!$D$22</f>
        <v>846.49276771682821</v>
      </c>
      <c r="T655" s="8">
        <v>18.1418361407659</v>
      </c>
      <c r="U655" s="6">
        <f t="shared" si="63"/>
        <v>18.423034600947773</v>
      </c>
      <c r="V655" s="6">
        <f>U655*Index!$H$27</f>
        <v>20.335583076956549</v>
      </c>
      <c r="X655" s="8">
        <v>866.82835079378503</v>
      </c>
      <c r="Y655" s="41">
        <f t="shared" si="65"/>
        <v>866.83</v>
      </c>
      <c r="Z655" s="27"/>
      <c r="AA655" s="37"/>
    </row>
    <row r="656" spans="1:27">
      <c r="A656" s="2" t="s">
        <v>885</v>
      </c>
      <c r="B656" s="2" t="s">
        <v>0</v>
      </c>
      <c r="C656" s="2">
        <v>75</v>
      </c>
      <c r="D656" s="2" t="s">
        <v>1452</v>
      </c>
      <c r="E656" s="2" t="s">
        <v>53</v>
      </c>
      <c r="F656" s="2" t="s">
        <v>215</v>
      </c>
      <c r="G656" s="29">
        <v>76.176565329094103</v>
      </c>
      <c r="H656" s="29">
        <v>99.926183113606299</v>
      </c>
      <c r="I656" s="29">
        <f t="shared" si="60"/>
        <v>94.45256133739187</v>
      </c>
      <c r="J656" s="8">
        <v>3.3752730819649299</v>
      </c>
      <c r="K656" s="32">
        <v>0</v>
      </c>
      <c r="L656" s="43">
        <v>0.96891802186724296</v>
      </c>
      <c r="M656" s="43">
        <v>1</v>
      </c>
      <c r="N656" s="8">
        <v>575.919898236574</v>
      </c>
      <c r="O656" s="9">
        <f t="shared" si="64"/>
        <v>575.91999999999996</v>
      </c>
      <c r="P656" s="6">
        <f t="shared" si="61"/>
        <v>578.28116981934397</v>
      </c>
      <c r="Q656" s="6">
        <f t="shared" si="62"/>
        <v>587.24452795154389</v>
      </c>
      <c r="R656" s="13">
        <f>Q656*Index!$D$22</f>
        <v>766.81447782481393</v>
      </c>
      <c r="T656" s="8">
        <v>17.2982003005291</v>
      </c>
      <c r="U656" s="6">
        <f t="shared" si="63"/>
        <v>17.566322405187304</v>
      </c>
      <c r="V656" s="6">
        <f>U656*Index!$H$27</f>
        <v>19.389933111720495</v>
      </c>
      <c r="X656" s="8">
        <v>772.68124614570797</v>
      </c>
      <c r="Y656" s="41">
        <f t="shared" si="65"/>
        <v>772.68</v>
      </c>
      <c r="Z656" s="27"/>
      <c r="AA656" s="37"/>
    </row>
    <row r="657" spans="1:27">
      <c r="A657" s="2" t="s">
        <v>886</v>
      </c>
      <c r="B657" s="2" t="s">
        <v>0</v>
      </c>
      <c r="C657" s="2">
        <v>75</v>
      </c>
      <c r="D657" s="2" t="s">
        <v>221</v>
      </c>
      <c r="E657" s="2" t="s">
        <v>53</v>
      </c>
      <c r="F657" s="2" t="s">
        <v>40</v>
      </c>
      <c r="G657" s="29">
        <v>76.176565329094103</v>
      </c>
      <c r="H657" s="29">
        <v>72.2991420849457</v>
      </c>
      <c r="I657" s="29">
        <f t="shared" si="60"/>
        <v>76.516982232478682</v>
      </c>
      <c r="J657" s="8">
        <v>3.17753766802032</v>
      </c>
      <c r="K657" s="32">
        <v>1</v>
      </c>
      <c r="L657" s="43">
        <v>1.02840761105634</v>
      </c>
      <c r="M657" s="43">
        <v>1</v>
      </c>
      <c r="N657" s="8">
        <v>485.18949904055</v>
      </c>
      <c r="O657" s="9">
        <f t="shared" si="64"/>
        <v>485.19</v>
      </c>
      <c r="P657" s="6">
        <f t="shared" si="61"/>
        <v>487.17877598661624</v>
      </c>
      <c r="Q657" s="6">
        <f t="shared" si="62"/>
        <v>494.73004701440885</v>
      </c>
      <c r="R657" s="13">
        <f>Q657*Index!$D$22</f>
        <v>646.01055371077507</v>
      </c>
      <c r="T657" s="8">
        <v>13.6285528163507</v>
      </c>
      <c r="U657" s="6">
        <f t="shared" si="63"/>
        <v>13.839795385004138</v>
      </c>
      <c r="V657" s="6">
        <f>U657*Index!$H$27</f>
        <v>15.276544549579949</v>
      </c>
      <c r="X657" s="8">
        <v>661.28709826035504</v>
      </c>
      <c r="Y657" s="41">
        <f t="shared" si="65"/>
        <v>661.29</v>
      </c>
      <c r="Z657" s="27"/>
      <c r="AA657" s="37"/>
    </row>
    <row r="658" spans="1:27">
      <c r="A658" s="2" t="s">
        <v>887</v>
      </c>
      <c r="B658" s="2" t="s">
        <v>0</v>
      </c>
      <c r="C658" s="2">
        <v>75</v>
      </c>
      <c r="D658" s="2" t="s">
        <v>60</v>
      </c>
      <c r="E658" s="2" t="s">
        <v>54</v>
      </c>
      <c r="F658" s="2" t="s">
        <v>40</v>
      </c>
      <c r="G658" s="29">
        <v>76.176565329094103</v>
      </c>
      <c r="H658" s="29">
        <v>33.132362934296701</v>
      </c>
      <c r="I658" s="29">
        <f t="shared" si="60"/>
        <v>33.304058594909208</v>
      </c>
      <c r="J658" s="8">
        <v>1.93920068430038</v>
      </c>
      <c r="K658" s="32">
        <v>0</v>
      </c>
      <c r="L658" s="43">
        <v>1.00157073775528</v>
      </c>
      <c r="M658" s="43">
        <v>1</v>
      </c>
      <c r="N658" s="8">
        <v>212.30490083106</v>
      </c>
      <c r="O658" s="9">
        <f t="shared" si="64"/>
        <v>212.3</v>
      </c>
      <c r="P658" s="6">
        <f t="shared" si="61"/>
        <v>213.17535092446735</v>
      </c>
      <c r="Q658" s="6">
        <f t="shared" si="62"/>
        <v>216.4795688637966</v>
      </c>
      <c r="R658" s="13">
        <f>Q658*Index!$D$22</f>
        <v>282.67554597244441</v>
      </c>
      <c r="T658" s="8">
        <v>11.255890578235601</v>
      </c>
      <c r="U658" s="6">
        <f t="shared" si="63"/>
        <v>11.430356882198254</v>
      </c>
      <c r="V658" s="6">
        <f>U658*Index!$H$27</f>
        <v>12.616975271014615</v>
      </c>
      <c r="X658" s="8">
        <v>295.29252124345902</v>
      </c>
      <c r="Y658" s="41">
        <f t="shared" si="65"/>
        <v>295.29000000000002</v>
      </c>
      <c r="Z658" s="27"/>
      <c r="AA658" s="37"/>
    </row>
    <row r="659" spans="1:27">
      <c r="A659" s="2" t="s">
        <v>888</v>
      </c>
      <c r="B659" s="2" t="s">
        <v>0</v>
      </c>
      <c r="C659" s="2">
        <v>75</v>
      </c>
      <c r="D659" s="2" t="s">
        <v>61</v>
      </c>
      <c r="E659" s="2" t="s">
        <v>54</v>
      </c>
      <c r="F659" s="2" t="s">
        <v>40</v>
      </c>
      <c r="G659" s="29">
        <v>76.176565329094103</v>
      </c>
      <c r="H659" s="29">
        <v>50.096303756824199</v>
      </c>
      <c r="I659" s="29">
        <f t="shared" si="60"/>
        <v>52.477568573476987</v>
      </c>
      <c r="J659" s="8">
        <v>2.2141459313618301</v>
      </c>
      <c r="K659" s="32">
        <v>0</v>
      </c>
      <c r="L659" s="43">
        <v>1.01885808752023</v>
      </c>
      <c r="M659" s="43">
        <v>1</v>
      </c>
      <c r="N659" s="8">
        <v>284.85902713325697</v>
      </c>
      <c r="O659" s="9">
        <f t="shared" si="64"/>
        <v>284.86</v>
      </c>
      <c r="P659" s="6">
        <f t="shared" si="61"/>
        <v>286.02694914450331</v>
      </c>
      <c r="Q659" s="6">
        <f t="shared" si="62"/>
        <v>290.46036685624313</v>
      </c>
      <c r="R659" s="13">
        <f>Q659*Index!$D$22</f>
        <v>379.27848441024952</v>
      </c>
      <c r="T659" s="8">
        <v>11.8944160179586</v>
      </c>
      <c r="U659" s="6">
        <f t="shared" si="63"/>
        <v>12.078779466236959</v>
      </c>
      <c r="V659" s="6">
        <f>U659*Index!$H$27</f>
        <v>13.33271247784891</v>
      </c>
      <c r="X659" s="8">
        <v>392.61119688809902</v>
      </c>
      <c r="Y659" s="41">
        <f t="shared" si="65"/>
        <v>392.61</v>
      </c>
      <c r="Z659" s="27"/>
      <c r="AA659" s="37"/>
    </row>
    <row r="660" spans="1:27">
      <c r="A660" s="2" t="s">
        <v>889</v>
      </c>
      <c r="B660" s="2" t="s">
        <v>0</v>
      </c>
      <c r="C660" s="2">
        <v>75</v>
      </c>
      <c r="D660" s="2" t="s">
        <v>62</v>
      </c>
      <c r="E660" s="2" t="s">
        <v>54</v>
      </c>
      <c r="F660" s="2" t="s">
        <v>40</v>
      </c>
      <c r="G660" s="29">
        <v>76.176565329094103</v>
      </c>
      <c r="H660" s="29">
        <v>67.520098728988302</v>
      </c>
      <c r="I660" s="29">
        <f t="shared" si="60"/>
        <v>71.828247372478955</v>
      </c>
      <c r="J660" s="8">
        <v>2.2532311271736298</v>
      </c>
      <c r="K660" s="32">
        <v>0</v>
      </c>
      <c r="L660" s="43">
        <v>1.02998085356908</v>
      </c>
      <c r="M660" s="43">
        <v>1</v>
      </c>
      <c r="N660" s="8">
        <v>333.48905095068898</v>
      </c>
      <c r="O660" s="9">
        <f t="shared" si="64"/>
        <v>333.49</v>
      </c>
      <c r="P660" s="6">
        <f t="shared" si="61"/>
        <v>334.8563560595868</v>
      </c>
      <c r="Q660" s="6">
        <f t="shared" si="62"/>
        <v>340.04662957851042</v>
      </c>
      <c r="R660" s="13">
        <f>Q660*Index!$D$22</f>
        <v>444.02743028684171</v>
      </c>
      <c r="T660" s="8">
        <v>12.7346967882104</v>
      </c>
      <c r="U660" s="6">
        <f t="shared" si="63"/>
        <v>12.932084588427662</v>
      </c>
      <c r="V660" s="6">
        <f>U660*Index!$H$27</f>
        <v>14.274601671359347</v>
      </c>
      <c r="X660" s="8">
        <v>458.30203195820098</v>
      </c>
      <c r="Y660" s="41">
        <f t="shared" si="65"/>
        <v>458.3</v>
      </c>
      <c r="Z660" s="27"/>
      <c r="AA660" s="37"/>
    </row>
    <row r="661" spans="1:27">
      <c r="A661" s="2" t="s">
        <v>890</v>
      </c>
      <c r="B661" s="2" t="s">
        <v>0</v>
      </c>
      <c r="C661" s="2">
        <v>75</v>
      </c>
      <c r="D661" s="2" t="s">
        <v>63</v>
      </c>
      <c r="E661" s="2" t="s">
        <v>54</v>
      </c>
      <c r="F661" s="2" t="s">
        <v>40</v>
      </c>
      <c r="G661" s="29">
        <v>76.176565329094103</v>
      </c>
      <c r="H661" s="29">
        <v>87.813918094077806</v>
      </c>
      <c r="I661" s="29">
        <f t="shared" si="60"/>
        <v>96.183488201452946</v>
      </c>
      <c r="J661" s="8">
        <v>2.2739089001080099</v>
      </c>
      <c r="K661" s="32">
        <v>0</v>
      </c>
      <c r="L661" s="43">
        <v>1.05103692563536</v>
      </c>
      <c r="M661" s="43">
        <v>1</v>
      </c>
      <c r="N661" s="8">
        <v>391.93105974620198</v>
      </c>
      <c r="O661" s="9">
        <f t="shared" si="64"/>
        <v>391.93</v>
      </c>
      <c r="P661" s="6">
        <f t="shared" si="61"/>
        <v>393.53797709116139</v>
      </c>
      <c r="Q661" s="6">
        <f t="shared" si="62"/>
        <v>399.6378157360744</v>
      </c>
      <c r="R661" s="13">
        <f>Q661*Index!$D$22</f>
        <v>521.84064458067371</v>
      </c>
      <c r="T661" s="8">
        <v>12.3067097444595</v>
      </c>
      <c r="U661" s="6">
        <f t="shared" si="63"/>
        <v>12.497463745498623</v>
      </c>
      <c r="V661" s="6">
        <f>U661*Index!$H$27</f>
        <v>13.794861582399971</v>
      </c>
      <c r="X661" s="8">
        <v>535.63550616307396</v>
      </c>
      <c r="Y661" s="41">
        <f t="shared" si="65"/>
        <v>535.64</v>
      </c>
      <c r="Z661" s="27"/>
      <c r="AA661" s="37"/>
    </row>
    <row r="662" spans="1:27">
      <c r="A662" s="2" t="s">
        <v>891</v>
      </c>
      <c r="B662" s="2" t="s">
        <v>0</v>
      </c>
      <c r="C662" s="2">
        <v>75</v>
      </c>
      <c r="D662" s="2" t="s">
        <v>1457</v>
      </c>
      <c r="E662" s="2" t="s">
        <v>54</v>
      </c>
      <c r="F662" s="2" t="s">
        <v>40</v>
      </c>
      <c r="G662" s="29">
        <v>76.176565329094103</v>
      </c>
      <c r="H662" s="29">
        <v>108.779616341965</v>
      </c>
      <c r="I662" s="29">
        <f t="shared" si="60"/>
        <v>112.62427070298327</v>
      </c>
      <c r="J662" s="8">
        <v>2.3644604335863799</v>
      </c>
      <c r="K662" s="32">
        <v>0</v>
      </c>
      <c r="L662" s="43">
        <v>1.020786838949</v>
      </c>
      <c r="M662" s="43">
        <v>1</v>
      </c>
      <c r="N662" s="8">
        <v>446.41210662587599</v>
      </c>
      <c r="O662" s="9">
        <f t="shared" si="64"/>
        <v>446.41</v>
      </c>
      <c r="P662" s="6">
        <f t="shared" si="61"/>
        <v>448.24239626304205</v>
      </c>
      <c r="Q662" s="6">
        <f t="shared" si="62"/>
        <v>455.19015340511925</v>
      </c>
      <c r="R662" s="13">
        <f>Q662*Index!$D$22</f>
        <v>594.3799953520296</v>
      </c>
      <c r="T662" s="8">
        <v>14.4734968792429</v>
      </c>
      <c r="U662" s="6">
        <f t="shared" si="63"/>
        <v>14.697836080871166</v>
      </c>
      <c r="V662" s="6">
        <f>U662*Index!$H$27</f>
        <v>16.223660930358818</v>
      </c>
      <c r="X662" s="8">
        <v>610.60365628238901</v>
      </c>
      <c r="Y662" s="41">
        <f t="shared" si="65"/>
        <v>610.6</v>
      </c>
      <c r="Z662" s="27"/>
      <c r="AA662" s="37"/>
    </row>
    <row r="663" spans="1:27">
      <c r="A663" s="2" t="s">
        <v>892</v>
      </c>
      <c r="B663" s="2" t="s">
        <v>0</v>
      </c>
      <c r="C663" s="2">
        <v>75</v>
      </c>
      <c r="D663" s="2" t="s">
        <v>1458</v>
      </c>
      <c r="E663" s="2" t="s">
        <v>54</v>
      </c>
      <c r="F663" s="2" t="s">
        <v>215</v>
      </c>
      <c r="G663" s="29">
        <v>76.176565329094103</v>
      </c>
      <c r="H663" s="29">
        <v>132.73354209981301</v>
      </c>
      <c r="I663" s="29">
        <f t="shared" si="60"/>
        <v>133.68087765683137</v>
      </c>
      <c r="J663" s="8">
        <v>2.30496843471875</v>
      </c>
      <c r="K663" s="32">
        <v>0</v>
      </c>
      <c r="L663" s="43">
        <v>1.0045346564064199</v>
      </c>
      <c r="M663" s="43">
        <v>1</v>
      </c>
      <c r="N663" s="8">
        <v>483.714781873346</v>
      </c>
      <c r="O663" s="9">
        <f t="shared" si="64"/>
        <v>483.71</v>
      </c>
      <c r="P663" s="6">
        <f t="shared" si="61"/>
        <v>485.69801247902672</v>
      </c>
      <c r="Q663" s="6">
        <f t="shared" si="62"/>
        <v>493.22633167245164</v>
      </c>
      <c r="R663" s="13">
        <f>Q663*Index!$D$22</f>
        <v>644.04702635571857</v>
      </c>
      <c r="T663" s="8">
        <v>16.943133167211201</v>
      </c>
      <c r="U663" s="6">
        <f t="shared" si="63"/>
        <v>17.205751731302975</v>
      </c>
      <c r="V663" s="6">
        <f>U663*Index!$H$27</f>
        <v>18.991930553905632</v>
      </c>
      <c r="X663" s="8">
        <v>663.03895690962497</v>
      </c>
      <c r="Y663" s="41">
        <f t="shared" si="65"/>
        <v>663.04</v>
      </c>
      <c r="Z663" s="27"/>
      <c r="AA663" s="37"/>
    </row>
    <row r="664" spans="1:27">
      <c r="A664" s="2" t="s">
        <v>893</v>
      </c>
      <c r="B664" s="2" t="s">
        <v>0</v>
      </c>
      <c r="C664" s="2">
        <v>75</v>
      </c>
      <c r="D664" s="2" t="s">
        <v>1452</v>
      </c>
      <c r="E664" s="2" t="s">
        <v>54</v>
      </c>
      <c r="F664" s="2" t="s">
        <v>215</v>
      </c>
      <c r="G664" s="29">
        <v>76.176565329094103</v>
      </c>
      <c r="H664" s="29">
        <v>109.477734677621</v>
      </c>
      <c r="I664" s="29">
        <f t="shared" si="60"/>
        <v>103.70723178455998</v>
      </c>
      <c r="J664" s="8">
        <v>2.48077722076644</v>
      </c>
      <c r="K664" s="32">
        <v>0</v>
      </c>
      <c r="L664" s="43">
        <v>0.96891802186724296</v>
      </c>
      <c r="M664" s="43">
        <v>1</v>
      </c>
      <c r="N664" s="8">
        <v>446.25162626452402</v>
      </c>
      <c r="O664" s="9">
        <f t="shared" si="64"/>
        <v>446.25</v>
      </c>
      <c r="P664" s="6">
        <f t="shared" si="61"/>
        <v>448.08125793220859</v>
      </c>
      <c r="Q664" s="6">
        <f t="shared" si="62"/>
        <v>455.02651743015787</v>
      </c>
      <c r="R664" s="13">
        <f>Q664*Index!$D$22</f>
        <v>594.16632212270031</v>
      </c>
      <c r="T664" s="8">
        <v>15.3834250582184</v>
      </c>
      <c r="U664" s="6">
        <f t="shared" si="63"/>
        <v>15.621868146620786</v>
      </c>
      <c r="V664" s="6">
        <f>U664*Index!$H$27</f>
        <v>17.243619435884096</v>
      </c>
      <c r="X664" s="8">
        <v>600.89334144869997</v>
      </c>
      <c r="Y664" s="41">
        <f t="shared" si="65"/>
        <v>600.89</v>
      </c>
      <c r="Z664" s="27"/>
      <c r="AA664" s="37"/>
    </row>
    <row r="665" spans="1:27">
      <c r="A665" s="2" t="s">
        <v>894</v>
      </c>
      <c r="B665" s="2" t="s">
        <v>0</v>
      </c>
      <c r="C665" s="2">
        <v>75</v>
      </c>
      <c r="D665" s="2" t="s">
        <v>221</v>
      </c>
      <c r="E665" s="2" t="s">
        <v>54</v>
      </c>
      <c r="F665" s="2" t="s">
        <v>40</v>
      </c>
      <c r="G665" s="29">
        <v>76.176565329094103</v>
      </c>
      <c r="H665" s="29">
        <v>79.329183217587101</v>
      </c>
      <c r="I665" s="29">
        <f t="shared" si="60"/>
        <v>83.746730039326252</v>
      </c>
      <c r="J665" s="8">
        <v>2.5715442965362398</v>
      </c>
      <c r="K665" s="32">
        <v>1</v>
      </c>
      <c r="L665" s="43">
        <v>1.02840761105634</v>
      </c>
      <c r="M665" s="43">
        <v>1</v>
      </c>
      <c r="N665" s="8">
        <v>411.24983808794201</v>
      </c>
      <c r="O665" s="9">
        <f t="shared" si="64"/>
        <v>411.25</v>
      </c>
      <c r="P665" s="6">
        <f t="shared" si="61"/>
        <v>412.93596242410257</v>
      </c>
      <c r="Q665" s="6">
        <f t="shared" si="62"/>
        <v>419.33646984167621</v>
      </c>
      <c r="R665" s="13">
        <f>Q665*Index!$D$22</f>
        <v>547.56283089806595</v>
      </c>
      <c r="T665" s="8">
        <v>14.8422204394969</v>
      </c>
      <c r="U665" s="6">
        <f t="shared" si="63"/>
        <v>15.072274856309104</v>
      </c>
      <c r="V665" s="6">
        <f>U665*Index!$H$27</f>
        <v>16.636971277437056</v>
      </c>
      <c r="X665" s="8">
        <v>564.19980217550301</v>
      </c>
      <c r="Y665" s="41">
        <f t="shared" si="65"/>
        <v>564.20000000000005</v>
      </c>
      <c r="Z665" s="27"/>
      <c r="AA665" s="37"/>
    </row>
    <row r="666" spans="1:27">
      <c r="A666" s="2" t="s">
        <v>895</v>
      </c>
      <c r="B666" s="2" t="s">
        <v>0</v>
      </c>
      <c r="C666" s="2">
        <v>75</v>
      </c>
      <c r="D666" s="2" t="s">
        <v>60</v>
      </c>
      <c r="E666" s="2" t="s">
        <v>55</v>
      </c>
      <c r="F666" s="2" t="s">
        <v>40</v>
      </c>
      <c r="G666" s="29">
        <v>76.176565329094103</v>
      </c>
      <c r="H666" s="29">
        <v>27.796415592398098</v>
      </c>
      <c r="I666" s="29">
        <f t="shared" si="60"/>
        <v>27.95972987906049</v>
      </c>
      <c r="J666" s="8">
        <v>1.3558380158188299</v>
      </c>
      <c r="K666" s="32">
        <v>1</v>
      </c>
      <c r="L666" s="43">
        <v>1.00157073775528</v>
      </c>
      <c r="M666" s="43">
        <v>1</v>
      </c>
      <c r="N666" s="8">
        <v>141.19194786974899</v>
      </c>
      <c r="O666" s="9">
        <f t="shared" si="64"/>
        <v>141.19</v>
      </c>
      <c r="P666" s="6">
        <f t="shared" si="61"/>
        <v>141.77083485601494</v>
      </c>
      <c r="Q666" s="6">
        <f t="shared" si="62"/>
        <v>143.96828279628318</v>
      </c>
      <c r="R666" s="13">
        <f>Q666*Index!$D$22</f>
        <v>187.99147261679784</v>
      </c>
      <c r="T666" s="8">
        <v>10.4979582933353</v>
      </c>
      <c r="U666" s="6">
        <f t="shared" si="63"/>
        <v>10.660676646881997</v>
      </c>
      <c r="V666" s="6">
        <f>U666*Index!$H$27</f>
        <v>11.767392305613248</v>
      </c>
      <c r="X666" s="8">
        <v>199.75886492241099</v>
      </c>
      <c r="Y666" s="41">
        <f t="shared" si="65"/>
        <v>199.76</v>
      </c>
      <c r="Z666" s="27"/>
      <c r="AA666" s="37"/>
    </row>
    <row r="667" spans="1:27">
      <c r="A667" s="2" t="s">
        <v>896</v>
      </c>
      <c r="B667" s="2" t="s">
        <v>0</v>
      </c>
      <c r="C667" s="2">
        <v>75</v>
      </c>
      <c r="D667" s="2" t="s">
        <v>61</v>
      </c>
      <c r="E667" s="2" t="s">
        <v>55</v>
      </c>
      <c r="F667" s="2" t="s">
        <v>40</v>
      </c>
      <c r="G667" s="29">
        <v>76.176565329094103</v>
      </c>
      <c r="H667" s="29">
        <v>42.0562742057527</v>
      </c>
      <c r="I667" s="29">
        <f t="shared" si="60"/>
        <v>44.285919441466149</v>
      </c>
      <c r="J667" s="8">
        <v>1.6801439959973401</v>
      </c>
      <c r="K667" s="32">
        <v>0</v>
      </c>
      <c r="L667" s="43">
        <v>1.01885808752023</v>
      </c>
      <c r="M667" s="43">
        <v>1</v>
      </c>
      <c r="N667" s="8">
        <v>202.39432053017799</v>
      </c>
      <c r="O667" s="9">
        <f t="shared" si="64"/>
        <v>202.39</v>
      </c>
      <c r="P667" s="6">
        <f t="shared" si="61"/>
        <v>203.22413724435171</v>
      </c>
      <c r="Q667" s="6">
        <f t="shared" si="62"/>
        <v>206.37411137163917</v>
      </c>
      <c r="R667" s="13">
        <f>Q667*Index!$D$22</f>
        <v>269.48000179758412</v>
      </c>
      <c r="T667" s="8">
        <v>11.6724085447091</v>
      </c>
      <c r="U667" s="6">
        <f t="shared" si="63"/>
        <v>11.853330877152091</v>
      </c>
      <c r="V667" s="6">
        <f>U667*Index!$H$27</f>
        <v>13.083859419043813</v>
      </c>
      <c r="X667" s="8">
        <v>282.56386121662803</v>
      </c>
      <c r="Y667" s="41">
        <f t="shared" si="65"/>
        <v>282.56</v>
      </c>
      <c r="Z667" s="27"/>
      <c r="AA667" s="37"/>
    </row>
    <row r="668" spans="1:27">
      <c r="A668" s="2" t="s">
        <v>897</v>
      </c>
      <c r="B668" s="2" t="s">
        <v>0</v>
      </c>
      <c r="C668" s="2">
        <v>75</v>
      </c>
      <c r="D668" s="2" t="s">
        <v>62</v>
      </c>
      <c r="E668" s="2" t="s">
        <v>55</v>
      </c>
      <c r="F668" s="2" t="s">
        <v>40</v>
      </c>
      <c r="G668" s="29">
        <v>76.176565329094103</v>
      </c>
      <c r="H668" s="29">
        <v>56.7260102134832</v>
      </c>
      <c r="I668" s="29">
        <f t="shared" si="60"/>
        <v>60.710542869778806</v>
      </c>
      <c r="J668" s="8">
        <v>1.72438944929476</v>
      </c>
      <c r="K668" s="32">
        <v>0</v>
      </c>
      <c r="L668" s="43">
        <v>1.02998085356908</v>
      </c>
      <c r="M668" s="43">
        <v>1</v>
      </c>
      <c r="N668" s="8">
        <v>236.04668512260699</v>
      </c>
      <c r="O668" s="9">
        <f t="shared" si="64"/>
        <v>236.05</v>
      </c>
      <c r="P668" s="6">
        <f t="shared" si="61"/>
        <v>237.01447653160969</v>
      </c>
      <c r="Q668" s="6">
        <f t="shared" si="62"/>
        <v>240.68820091784966</v>
      </c>
      <c r="R668" s="13">
        <f>Q668*Index!$D$22</f>
        <v>314.28678909826112</v>
      </c>
      <c r="T668" s="8">
        <v>13.2907224279795</v>
      </c>
      <c r="U668" s="6">
        <f t="shared" si="63"/>
        <v>13.496728625613184</v>
      </c>
      <c r="V668" s="6">
        <f>U668*Index!$H$27</f>
        <v>14.897863038219269</v>
      </c>
      <c r="X668" s="8">
        <v>329.18465213648102</v>
      </c>
      <c r="Y668" s="41">
        <f t="shared" si="65"/>
        <v>329.18</v>
      </c>
      <c r="Z668" s="27"/>
      <c r="AA668" s="37"/>
    </row>
    <row r="669" spans="1:27">
      <c r="A669" s="2" t="s">
        <v>898</v>
      </c>
      <c r="B669" s="2" t="s">
        <v>0</v>
      </c>
      <c r="C669" s="2">
        <v>75</v>
      </c>
      <c r="D669" s="2" t="s">
        <v>63</v>
      </c>
      <c r="E669" s="2" t="s">
        <v>55</v>
      </c>
      <c r="F669" s="2" t="s">
        <v>40</v>
      </c>
      <c r="G669" s="29">
        <v>76.176565329094103</v>
      </c>
      <c r="H669" s="29">
        <v>73.815880984610303</v>
      </c>
      <c r="I669" s="29">
        <f t="shared" si="60"/>
        <v>81.471034312988564</v>
      </c>
      <c r="J669" s="8">
        <v>1.71269449571428</v>
      </c>
      <c r="K669" s="32">
        <v>0</v>
      </c>
      <c r="L669" s="43">
        <v>1.05103692563536</v>
      </c>
      <c r="M669" s="43">
        <v>1</v>
      </c>
      <c r="N669" s="8">
        <v>270.00217616956201</v>
      </c>
      <c r="O669" s="9">
        <f t="shared" si="64"/>
        <v>270</v>
      </c>
      <c r="P669" s="6">
        <f t="shared" si="61"/>
        <v>271.10918509185723</v>
      </c>
      <c r="Q669" s="6">
        <f t="shared" si="62"/>
        <v>275.31137746078105</v>
      </c>
      <c r="R669" s="13">
        <f>Q669*Index!$D$22</f>
        <v>359.49717723762069</v>
      </c>
      <c r="T669" s="8">
        <v>11.9306361386621</v>
      </c>
      <c r="U669" s="6">
        <f t="shared" si="63"/>
        <v>12.115560998811363</v>
      </c>
      <c r="V669" s="6">
        <f>U669*Index!$H$27</f>
        <v>13.37331240764148</v>
      </c>
      <c r="X669" s="8">
        <v>372.87048964526201</v>
      </c>
      <c r="Y669" s="41">
        <f t="shared" si="65"/>
        <v>372.87</v>
      </c>
      <c r="Z669" s="27"/>
      <c r="AA669" s="37"/>
    </row>
    <row r="670" spans="1:27">
      <c r="A670" s="2" t="s">
        <v>899</v>
      </c>
      <c r="B670" s="2" t="s">
        <v>0</v>
      </c>
      <c r="C670" s="2">
        <v>75</v>
      </c>
      <c r="D670" s="2" t="s">
        <v>1457</v>
      </c>
      <c r="E670" s="2" t="s">
        <v>55</v>
      </c>
      <c r="F670" s="2" t="s">
        <v>40</v>
      </c>
      <c r="G670" s="29">
        <v>76.176565329094103</v>
      </c>
      <c r="H670" s="29">
        <v>91.503183005721695</v>
      </c>
      <c r="I670" s="29">
        <f t="shared" si="60"/>
        <v>94.988714929366353</v>
      </c>
      <c r="J670" s="8">
        <v>1.71060167776137</v>
      </c>
      <c r="K670" s="32">
        <v>0</v>
      </c>
      <c r="L670" s="43">
        <v>1.020786838949</v>
      </c>
      <c r="M670" s="43">
        <v>1</v>
      </c>
      <c r="N670" s="8">
        <v>292.79561558461802</v>
      </c>
      <c r="O670" s="9">
        <f t="shared" si="64"/>
        <v>292.8</v>
      </c>
      <c r="P670" s="6">
        <f t="shared" si="61"/>
        <v>293.99607760851495</v>
      </c>
      <c r="Q670" s="6">
        <f t="shared" si="62"/>
        <v>298.55301681144698</v>
      </c>
      <c r="R670" s="13">
        <f>Q670*Index!$D$22</f>
        <v>389.84573681405686</v>
      </c>
      <c r="T670" s="8">
        <v>13.447148577032999</v>
      </c>
      <c r="U670" s="6">
        <f t="shared" si="63"/>
        <v>13.655579379977011</v>
      </c>
      <c r="V670" s="6">
        <f>U670*Index!$H$27</f>
        <v>15.073204548571567</v>
      </c>
      <c r="X670" s="8">
        <v>404.91894136262903</v>
      </c>
      <c r="Y670" s="41">
        <f t="shared" si="65"/>
        <v>404.92</v>
      </c>
      <c r="Z670" s="27"/>
      <c r="AA670" s="37"/>
    </row>
    <row r="671" spans="1:27">
      <c r="A671" s="2" t="s">
        <v>900</v>
      </c>
      <c r="B671" s="2" t="s">
        <v>0</v>
      </c>
      <c r="C671" s="2">
        <v>75</v>
      </c>
      <c r="D671" s="2" t="s">
        <v>1458</v>
      </c>
      <c r="E671" s="2" t="s">
        <v>55</v>
      </c>
      <c r="F671" s="2" t="s">
        <v>215</v>
      </c>
      <c r="G671" s="29">
        <v>76.176565329094103</v>
      </c>
      <c r="H671" s="29">
        <v>111.42987979594599</v>
      </c>
      <c r="I671" s="29">
        <f t="shared" si="60"/>
        <v>112.28061056421794</v>
      </c>
      <c r="J671" s="8">
        <v>1.55933154650274</v>
      </c>
      <c r="K671" s="32">
        <v>0</v>
      </c>
      <c r="L671" s="43">
        <v>1.0045346564064199</v>
      </c>
      <c r="M671" s="43">
        <v>1</v>
      </c>
      <c r="N671" s="8">
        <v>293.86721953525603</v>
      </c>
      <c r="O671" s="9">
        <f t="shared" si="64"/>
        <v>293.87</v>
      </c>
      <c r="P671" s="6">
        <f t="shared" si="61"/>
        <v>295.07207513535059</v>
      </c>
      <c r="Q671" s="6">
        <f t="shared" si="62"/>
        <v>299.64569229994856</v>
      </c>
      <c r="R671" s="13">
        <f>Q671*Index!$D$22</f>
        <v>391.27253492671025</v>
      </c>
      <c r="T671" s="8">
        <v>17.5227230907369</v>
      </c>
      <c r="U671" s="6">
        <f t="shared" si="63"/>
        <v>17.794325298643322</v>
      </c>
      <c r="V671" s="6">
        <f>U671*Index!$H$27</f>
        <v>19.641605644617048</v>
      </c>
      <c r="X671" s="8">
        <v>410.91414057132698</v>
      </c>
      <c r="Y671" s="41">
        <f t="shared" si="65"/>
        <v>410.91</v>
      </c>
      <c r="Z671" s="27"/>
      <c r="AA671" s="37"/>
    </row>
    <row r="672" spans="1:27">
      <c r="A672" s="2" t="s">
        <v>901</v>
      </c>
      <c r="B672" s="2" t="s">
        <v>0</v>
      </c>
      <c r="C672" s="2">
        <v>75</v>
      </c>
      <c r="D672" s="2" t="s">
        <v>1452</v>
      </c>
      <c r="E672" s="2" t="s">
        <v>55</v>
      </c>
      <c r="F672" s="2" t="s">
        <v>215</v>
      </c>
      <c r="G672" s="29">
        <v>76.176565329094103</v>
      </c>
      <c r="H672" s="29">
        <v>91.928845516327499</v>
      </c>
      <c r="I672" s="29">
        <f t="shared" si="60"/>
        <v>86.70379681243196</v>
      </c>
      <c r="J672" s="8">
        <v>1.61943236399325</v>
      </c>
      <c r="K672" s="32">
        <v>0</v>
      </c>
      <c r="L672" s="43">
        <v>0.96891802186724296</v>
      </c>
      <c r="M672" s="43">
        <v>1</v>
      </c>
      <c r="N672" s="8">
        <v>263.77372991092801</v>
      </c>
      <c r="O672" s="9">
        <f t="shared" si="64"/>
        <v>263.77</v>
      </c>
      <c r="P672" s="6">
        <f t="shared" si="61"/>
        <v>264.85520220356284</v>
      </c>
      <c r="Q672" s="6">
        <f t="shared" si="62"/>
        <v>268.96045783771808</v>
      </c>
      <c r="R672" s="13">
        <f>Q672*Index!$D$22</f>
        <v>351.20424834230329</v>
      </c>
      <c r="T672" s="8">
        <v>13.909688378295501</v>
      </c>
      <c r="U672" s="6">
        <f t="shared" si="63"/>
        <v>14.125288548159082</v>
      </c>
      <c r="V672" s="6">
        <f>U672*Index!$H$27</f>
        <v>15.591675583255682</v>
      </c>
      <c r="X672" s="8">
        <v>360.48682459356701</v>
      </c>
      <c r="Y672" s="41">
        <f t="shared" si="65"/>
        <v>360.49</v>
      </c>
      <c r="Z672" s="27"/>
      <c r="AA672" s="37"/>
    </row>
    <row r="673" spans="1:27">
      <c r="A673" s="2" t="s">
        <v>902</v>
      </c>
      <c r="B673" s="2" t="s">
        <v>0</v>
      </c>
      <c r="C673" s="2">
        <v>75</v>
      </c>
      <c r="D673" s="2" t="s">
        <v>221</v>
      </c>
      <c r="E673" s="2" t="s">
        <v>55</v>
      </c>
      <c r="F673" s="2" t="s">
        <v>40</v>
      </c>
      <c r="G673" s="29">
        <v>76.176565329094103</v>
      </c>
      <c r="H673" s="29">
        <v>66.513668266316301</v>
      </c>
      <c r="I673" s="29">
        <f t="shared" si="60"/>
        <v>70.567156923833039</v>
      </c>
      <c r="J673" s="8">
        <v>1.98571818047772</v>
      </c>
      <c r="K673" s="32">
        <v>1</v>
      </c>
      <c r="L673" s="43">
        <v>1.02840761105634</v>
      </c>
      <c r="M673" s="43">
        <v>1</v>
      </c>
      <c r="N673" s="8">
        <v>291.391677148611</v>
      </c>
      <c r="O673" s="9">
        <f t="shared" si="64"/>
        <v>291.39</v>
      </c>
      <c r="P673" s="6">
        <f t="shared" si="61"/>
        <v>292.58638302492028</v>
      </c>
      <c r="Q673" s="6">
        <f t="shared" si="62"/>
        <v>297.12147196180655</v>
      </c>
      <c r="R673" s="13">
        <f>Q673*Index!$D$22</f>
        <v>387.97644852934695</v>
      </c>
      <c r="T673" s="8">
        <v>13.1998642883224</v>
      </c>
      <c r="U673" s="6">
        <f t="shared" si="63"/>
        <v>13.404462184791399</v>
      </c>
      <c r="V673" s="6">
        <f>U673*Index!$H$27</f>
        <v>14.796018151468093</v>
      </c>
      <c r="X673" s="8">
        <v>402.772466680815</v>
      </c>
      <c r="Y673" s="41">
        <f t="shared" si="65"/>
        <v>402.77</v>
      </c>
      <c r="Z673" s="27"/>
      <c r="AA673" s="37"/>
    </row>
    <row r="674" spans="1:27">
      <c r="A674" s="2" t="s">
        <v>903</v>
      </c>
      <c r="B674" s="2" t="s">
        <v>0</v>
      </c>
      <c r="C674" s="2">
        <v>75</v>
      </c>
      <c r="D674" s="2" t="s">
        <v>60</v>
      </c>
      <c r="E674" s="2" t="s">
        <v>56</v>
      </c>
      <c r="F674" s="2" t="s">
        <v>40</v>
      </c>
      <c r="G674" s="29">
        <v>76.176565329094103</v>
      </c>
      <c r="H674" s="29">
        <v>29.8525077323144</v>
      </c>
      <c r="I674" s="29">
        <f t="shared" si="60"/>
        <v>30.019051600529295</v>
      </c>
      <c r="J674" s="8">
        <v>1.3839569813957</v>
      </c>
      <c r="K674" s="32">
        <v>1</v>
      </c>
      <c r="L674" s="43">
        <v>1.00157073775528</v>
      </c>
      <c r="M674" s="43">
        <v>1</v>
      </c>
      <c r="N674" s="8">
        <v>146.970165443376</v>
      </c>
      <c r="O674" s="9">
        <f t="shared" si="64"/>
        <v>146.97</v>
      </c>
      <c r="P674" s="6">
        <f t="shared" si="61"/>
        <v>147.57274312169383</v>
      </c>
      <c r="Q674" s="6">
        <f t="shared" si="62"/>
        <v>149.86012064008008</v>
      </c>
      <c r="R674" s="13">
        <f>Q674*Index!$D$22</f>
        <v>195.68493989418454</v>
      </c>
      <c r="T674" s="8">
        <v>10.521177540882899</v>
      </c>
      <c r="U674" s="6">
        <f t="shared" si="63"/>
        <v>10.684255792766585</v>
      </c>
      <c r="V674" s="6">
        <f>U674*Index!$H$27</f>
        <v>11.793419270790583</v>
      </c>
      <c r="X674" s="8">
        <v>207.47835916497499</v>
      </c>
      <c r="Y674" s="41">
        <f t="shared" si="65"/>
        <v>207.48</v>
      </c>
      <c r="Z674" s="27"/>
      <c r="AA674" s="37"/>
    </row>
    <row r="675" spans="1:27">
      <c r="A675" s="2" t="s">
        <v>904</v>
      </c>
      <c r="B675" s="2" t="s">
        <v>0</v>
      </c>
      <c r="C675" s="2">
        <v>75</v>
      </c>
      <c r="D675" s="2" t="s">
        <v>61</v>
      </c>
      <c r="E675" s="2" t="s">
        <v>56</v>
      </c>
      <c r="F675" s="2" t="s">
        <v>40</v>
      </c>
      <c r="G675" s="29">
        <v>76.176565329094103</v>
      </c>
      <c r="H675" s="29">
        <v>45.166825805914797</v>
      </c>
      <c r="I675" s="29">
        <f t="shared" si="60"/>
        <v>47.455130095940291</v>
      </c>
      <c r="J675" s="8">
        <v>1.6848644453177899</v>
      </c>
      <c r="K675" s="32">
        <v>0</v>
      </c>
      <c r="L675" s="43">
        <v>1.01885808752023</v>
      </c>
      <c r="M675" s="43">
        <v>1</v>
      </c>
      <c r="N675" s="8">
        <v>208.30264793599801</v>
      </c>
      <c r="O675" s="9">
        <f t="shared" si="64"/>
        <v>208.3</v>
      </c>
      <c r="P675" s="6">
        <f t="shared" si="61"/>
        <v>209.15668879253559</v>
      </c>
      <c r="Q675" s="6">
        <f t="shared" si="62"/>
        <v>212.39861746881991</v>
      </c>
      <c r="R675" s="13">
        <f>Q675*Index!$D$22</f>
        <v>277.34670515057519</v>
      </c>
      <c r="T675" s="8">
        <v>12.557890614188</v>
      </c>
      <c r="U675" s="6">
        <f t="shared" si="63"/>
        <v>12.752537918707915</v>
      </c>
      <c r="V675" s="6">
        <f>U675*Index!$H$27</f>
        <v>14.076415742853902</v>
      </c>
      <c r="X675" s="8">
        <v>291.42312089342897</v>
      </c>
      <c r="Y675" s="41">
        <f t="shared" si="65"/>
        <v>291.42</v>
      </c>
      <c r="Z675" s="27"/>
      <c r="AA675" s="37"/>
    </row>
    <row r="676" spans="1:27">
      <c r="A676" s="2" t="s">
        <v>905</v>
      </c>
      <c r="B676" s="2" t="s">
        <v>0</v>
      </c>
      <c r="C676" s="2">
        <v>75</v>
      </c>
      <c r="D676" s="2" t="s">
        <v>62</v>
      </c>
      <c r="E676" s="2" t="s">
        <v>56</v>
      </c>
      <c r="F676" s="2" t="s">
        <v>40</v>
      </c>
      <c r="G676" s="29">
        <v>76.176565329094103</v>
      </c>
      <c r="H676" s="29">
        <v>60.921048002667398</v>
      </c>
      <c r="I676" s="29">
        <f t="shared" si="60"/>
        <v>65.031351472637283</v>
      </c>
      <c r="J676" s="8">
        <v>1.7711069120670599</v>
      </c>
      <c r="K676" s="32">
        <v>0</v>
      </c>
      <c r="L676" s="43">
        <v>1.02998085356908</v>
      </c>
      <c r="M676" s="43">
        <v>1</v>
      </c>
      <c r="N676" s="8">
        <v>250.09431748613699</v>
      </c>
      <c r="O676" s="9">
        <f t="shared" si="64"/>
        <v>250.09</v>
      </c>
      <c r="P676" s="6">
        <f t="shared" si="61"/>
        <v>251.11970418783014</v>
      </c>
      <c r="Q676" s="6">
        <f t="shared" si="62"/>
        <v>255.01205960274152</v>
      </c>
      <c r="R676" s="13">
        <f>Q676*Index!$D$22</f>
        <v>332.99065383448243</v>
      </c>
      <c r="T676" s="8">
        <v>15.5990369706435</v>
      </c>
      <c r="U676" s="6">
        <f t="shared" si="63"/>
        <v>15.840822043688474</v>
      </c>
      <c r="V676" s="6">
        <f>U676*Index!$H$27</f>
        <v>17.485303569919992</v>
      </c>
      <c r="X676" s="8">
        <v>350.475957404403</v>
      </c>
      <c r="Y676" s="41">
        <f t="shared" si="65"/>
        <v>350.48</v>
      </c>
      <c r="Z676" s="27"/>
      <c r="AA676" s="37"/>
    </row>
    <row r="677" spans="1:27">
      <c r="A677" s="2" t="s">
        <v>906</v>
      </c>
      <c r="B677" s="2" t="s">
        <v>0</v>
      </c>
      <c r="C677" s="2">
        <v>75</v>
      </c>
      <c r="D677" s="2" t="s">
        <v>63</v>
      </c>
      <c r="E677" s="2" t="s">
        <v>56</v>
      </c>
      <c r="F677" s="2" t="s">
        <v>40</v>
      </c>
      <c r="G677" s="29">
        <v>76.176565329094103</v>
      </c>
      <c r="H677" s="29">
        <v>79.274271795223797</v>
      </c>
      <c r="I677" s="29">
        <f t="shared" si="60"/>
        <v>87.208004609492065</v>
      </c>
      <c r="J677" s="8">
        <v>1.71542144161225</v>
      </c>
      <c r="K677" s="32">
        <v>0</v>
      </c>
      <c r="L677" s="43">
        <v>1.05103692563536</v>
      </c>
      <c r="M677" s="43">
        <v>1</v>
      </c>
      <c r="N677" s="8">
        <v>280.27339450124498</v>
      </c>
      <c r="O677" s="9">
        <f t="shared" si="64"/>
        <v>280.27</v>
      </c>
      <c r="P677" s="6">
        <f t="shared" si="61"/>
        <v>281.42251541870007</v>
      </c>
      <c r="Q677" s="6">
        <f t="shared" si="62"/>
        <v>285.78456440768997</v>
      </c>
      <c r="R677" s="13">
        <f>Q677*Index!$D$22</f>
        <v>373.17289663149865</v>
      </c>
      <c r="T677" s="8">
        <v>11.070328037498999</v>
      </c>
      <c r="U677" s="6">
        <f t="shared" si="63"/>
        <v>11.241918122080234</v>
      </c>
      <c r="V677" s="6">
        <f>U677*Index!$H$27</f>
        <v>12.408974138502952</v>
      </c>
      <c r="X677" s="8">
        <v>385.58187077000201</v>
      </c>
      <c r="Y677" s="41">
        <f t="shared" si="65"/>
        <v>385.58</v>
      </c>
      <c r="Z677" s="27"/>
      <c r="AA677" s="37"/>
    </row>
    <row r="678" spans="1:27">
      <c r="A678" s="2" t="s">
        <v>907</v>
      </c>
      <c r="B678" s="2" t="s">
        <v>0</v>
      </c>
      <c r="C678" s="2">
        <v>75</v>
      </c>
      <c r="D678" s="2" t="s">
        <v>1457</v>
      </c>
      <c r="E678" s="2" t="s">
        <v>56</v>
      </c>
      <c r="F678" s="2" t="s">
        <v>40</v>
      </c>
      <c r="G678" s="29">
        <v>76.176565329094103</v>
      </c>
      <c r="H678" s="29">
        <v>98.268708622583006</v>
      </c>
      <c r="I678" s="29">
        <f t="shared" si="60"/>
        <v>101.8948744376307</v>
      </c>
      <c r="J678" s="8">
        <v>1.73555076523386</v>
      </c>
      <c r="K678" s="32">
        <v>0</v>
      </c>
      <c r="L678" s="43">
        <v>1.020786838949</v>
      </c>
      <c r="M678" s="43">
        <v>1</v>
      </c>
      <c r="N678" s="8">
        <v>309.05202355343403</v>
      </c>
      <c r="O678" s="9">
        <f t="shared" si="64"/>
        <v>309.05</v>
      </c>
      <c r="P678" s="6">
        <f t="shared" si="61"/>
        <v>310.31913685000308</v>
      </c>
      <c r="Q678" s="6">
        <f t="shared" si="62"/>
        <v>315.12908347117815</v>
      </c>
      <c r="R678" s="13">
        <f>Q678*Index!$D$22</f>
        <v>411.49049857013387</v>
      </c>
      <c r="T678" s="8">
        <v>15.2726468675936</v>
      </c>
      <c r="U678" s="6">
        <f t="shared" si="63"/>
        <v>15.509372894041302</v>
      </c>
      <c r="V678" s="6">
        <f>U678*Index!$H$27</f>
        <v>17.119445725952747</v>
      </c>
      <c r="X678" s="8">
        <v>428.60994429608701</v>
      </c>
      <c r="Y678" s="41">
        <f t="shared" si="65"/>
        <v>428.61</v>
      </c>
      <c r="Z678" s="27"/>
      <c r="AA678" s="37"/>
    </row>
    <row r="679" spans="1:27">
      <c r="A679" s="2" t="s">
        <v>908</v>
      </c>
      <c r="B679" s="2" t="s">
        <v>0</v>
      </c>
      <c r="C679" s="2">
        <v>75</v>
      </c>
      <c r="D679" s="2" t="s">
        <v>1458</v>
      </c>
      <c r="E679" s="2" t="s">
        <v>56</v>
      </c>
      <c r="F679" s="2" t="s">
        <v>215</v>
      </c>
      <c r="G679" s="29">
        <v>76.176565329094103</v>
      </c>
      <c r="H679" s="29">
        <v>119.67143082690001</v>
      </c>
      <c r="I679" s="29">
        <f t="shared" si="60"/>
        <v>120.55953419735329</v>
      </c>
      <c r="J679" s="8">
        <v>2.1204336079483501</v>
      </c>
      <c r="K679" s="32">
        <v>0</v>
      </c>
      <c r="L679" s="43">
        <v>1.0045346564064199</v>
      </c>
      <c r="M679" s="43">
        <v>1</v>
      </c>
      <c r="N679" s="8">
        <v>417.16583733254902</v>
      </c>
      <c r="O679" s="9">
        <f t="shared" si="64"/>
        <v>417.17</v>
      </c>
      <c r="P679" s="6">
        <f t="shared" si="61"/>
        <v>418.87621726561247</v>
      </c>
      <c r="Q679" s="6">
        <f t="shared" si="62"/>
        <v>425.36879863322952</v>
      </c>
      <c r="R679" s="13">
        <f>Q679*Index!$D$22</f>
        <v>555.43974899979446</v>
      </c>
      <c r="T679" s="8">
        <v>19.841072165691902</v>
      </c>
      <c r="U679" s="6">
        <f t="shared" si="63"/>
        <v>20.148608784260126</v>
      </c>
      <c r="V679" s="6">
        <f>U679*Index!$H$27</f>
        <v>22.240294104226432</v>
      </c>
      <c r="X679" s="8">
        <v>577.68004310402102</v>
      </c>
      <c r="Y679" s="41">
        <f t="shared" si="65"/>
        <v>577.67999999999995</v>
      </c>
      <c r="Z679" s="27"/>
      <c r="AA679" s="37"/>
    </row>
    <row r="680" spans="1:27">
      <c r="A680" s="2" t="s">
        <v>909</v>
      </c>
      <c r="B680" s="2" t="s">
        <v>0</v>
      </c>
      <c r="C680" s="2">
        <v>75</v>
      </c>
      <c r="D680" s="2" t="s">
        <v>1452</v>
      </c>
      <c r="E680" s="2" t="s">
        <v>56</v>
      </c>
      <c r="F680" s="2" t="s">
        <v>215</v>
      </c>
      <c r="G680" s="29">
        <v>76.176565329094103</v>
      </c>
      <c r="H680" s="29">
        <v>98.727796841389093</v>
      </c>
      <c r="I680" s="29">
        <f t="shared" si="60"/>
        <v>93.291423281082302</v>
      </c>
      <c r="J680" s="8">
        <v>2.1009064658950698</v>
      </c>
      <c r="K680" s="32">
        <v>0</v>
      </c>
      <c r="L680" s="43">
        <v>0.96891802186724296</v>
      </c>
      <c r="M680" s="43">
        <v>1</v>
      </c>
      <c r="N680" s="8">
        <v>356.036393033352</v>
      </c>
      <c r="O680" s="9">
        <f t="shared" si="64"/>
        <v>356.04</v>
      </c>
      <c r="P680" s="6">
        <f t="shared" si="61"/>
        <v>357.49614224478876</v>
      </c>
      <c r="Q680" s="6">
        <f t="shared" si="62"/>
        <v>363.037332449583</v>
      </c>
      <c r="R680" s="13">
        <f>Q680*Index!$D$22</f>
        <v>474.04832103639615</v>
      </c>
      <c r="T680" s="8">
        <v>17.6922566938389</v>
      </c>
      <c r="U680" s="6">
        <f t="shared" si="63"/>
        <v>17.966486672593405</v>
      </c>
      <c r="V680" s="6">
        <f>U680*Index!$H$27</f>
        <v>19.831639588450859</v>
      </c>
      <c r="X680" s="8">
        <v>485.38494329664201</v>
      </c>
      <c r="Y680" s="41">
        <f t="shared" si="65"/>
        <v>485.38</v>
      </c>
      <c r="Z680" s="27"/>
      <c r="AA680" s="37"/>
    </row>
    <row r="681" spans="1:27">
      <c r="A681" s="2" t="s">
        <v>910</v>
      </c>
      <c r="B681" s="2" t="s">
        <v>0</v>
      </c>
      <c r="C681" s="2">
        <v>75</v>
      </c>
      <c r="D681" s="2" t="s">
        <v>221</v>
      </c>
      <c r="E681" s="2" t="s">
        <v>56</v>
      </c>
      <c r="F681" s="2" t="s">
        <v>40</v>
      </c>
      <c r="G681" s="29">
        <v>76.176565329094103</v>
      </c>
      <c r="H681" s="29">
        <v>71.434141412863795</v>
      </c>
      <c r="I681" s="29">
        <f t="shared" si="60"/>
        <v>75.627408957740812</v>
      </c>
      <c r="J681" s="8">
        <v>2.0138371460546001</v>
      </c>
      <c r="K681" s="32">
        <v>1</v>
      </c>
      <c r="L681" s="43">
        <v>1.02840761105634</v>
      </c>
      <c r="M681" s="43">
        <v>1</v>
      </c>
      <c r="N681" s="8">
        <v>305.70848233754498</v>
      </c>
      <c r="O681" s="9">
        <f t="shared" si="64"/>
        <v>305.70999999999998</v>
      </c>
      <c r="P681" s="6">
        <f t="shared" si="61"/>
        <v>306.96188711512889</v>
      </c>
      <c r="Q681" s="6">
        <f t="shared" si="62"/>
        <v>311.7197963654134</v>
      </c>
      <c r="R681" s="13">
        <f>Q681*Index!$D$22</f>
        <v>407.03870619519051</v>
      </c>
      <c r="T681" s="8">
        <v>13.1424982665954</v>
      </c>
      <c r="U681" s="6">
        <f t="shared" si="63"/>
        <v>13.34620698972763</v>
      </c>
      <c r="V681" s="6">
        <f>U681*Index!$H$27</f>
        <v>14.731715316210831</v>
      </c>
      <c r="X681" s="8">
        <v>421.77042151140199</v>
      </c>
      <c r="Y681" s="41">
        <f t="shared" si="65"/>
        <v>421.77</v>
      </c>
      <c r="Z681" s="27"/>
      <c r="AA681" s="37"/>
    </row>
    <row r="682" spans="1:27">
      <c r="A682" s="2" t="s">
        <v>911</v>
      </c>
      <c r="B682" s="2" t="s">
        <v>0</v>
      </c>
      <c r="C682" s="2">
        <v>75</v>
      </c>
      <c r="D682" s="2" t="s">
        <v>60</v>
      </c>
      <c r="E682" s="2" t="s">
        <v>57</v>
      </c>
      <c r="F682" s="2" t="s">
        <v>40</v>
      </c>
      <c r="G682" s="29">
        <v>76.176565329094103</v>
      </c>
      <c r="H682" s="29">
        <v>30.9641944467188</v>
      </c>
      <c r="I682" s="29">
        <f t="shared" si="60"/>
        <v>31.132484483228069</v>
      </c>
      <c r="J682" s="8">
        <v>1.4806143990151699</v>
      </c>
      <c r="K682" s="32">
        <v>0</v>
      </c>
      <c r="L682" s="43">
        <v>1.00157073775528</v>
      </c>
      <c r="M682" s="43">
        <v>1</v>
      </c>
      <c r="N682" s="8">
        <v>158.883324296761</v>
      </c>
      <c r="O682" s="9">
        <f t="shared" si="64"/>
        <v>158.88</v>
      </c>
      <c r="P682" s="6">
        <f t="shared" si="61"/>
        <v>159.53474592637772</v>
      </c>
      <c r="Q682" s="6">
        <f t="shared" si="62"/>
        <v>162.00753448823659</v>
      </c>
      <c r="R682" s="13">
        <f>Q682*Index!$D$22</f>
        <v>211.54683790009435</v>
      </c>
      <c r="T682" s="8">
        <v>10.645767700189801</v>
      </c>
      <c r="U682" s="6">
        <f t="shared" si="63"/>
        <v>10.810777099542744</v>
      </c>
      <c r="V682" s="6">
        <f>U682*Index!$H$27</f>
        <v>11.933075120148827</v>
      </c>
      <c r="X682" s="8">
        <v>223.479913020243</v>
      </c>
      <c r="Y682" s="41">
        <f t="shared" si="65"/>
        <v>223.48</v>
      </c>
      <c r="Z682" s="27"/>
      <c r="AA682" s="37"/>
    </row>
    <row r="683" spans="1:27">
      <c r="A683" s="2" t="s">
        <v>912</v>
      </c>
      <c r="B683" s="2" t="s">
        <v>0</v>
      </c>
      <c r="C683" s="2">
        <v>75</v>
      </c>
      <c r="D683" s="2" t="s">
        <v>61</v>
      </c>
      <c r="E683" s="2" t="s">
        <v>57</v>
      </c>
      <c r="F683" s="2" t="s">
        <v>40</v>
      </c>
      <c r="G683" s="29">
        <v>76.176565329094103</v>
      </c>
      <c r="H683" s="29">
        <v>46.827984180450798</v>
      </c>
      <c r="I683" s="29">
        <f t="shared" si="60"/>
        <v>49.147614740488265</v>
      </c>
      <c r="J683" s="8">
        <v>1.77113105796268</v>
      </c>
      <c r="K683" s="32">
        <v>0</v>
      </c>
      <c r="L683" s="43">
        <v>1.01885808752023</v>
      </c>
      <c r="M683" s="43">
        <v>1</v>
      </c>
      <c r="N683" s="8">
        <v>221.96554763494399</v>
      </c>
      <c r="O683" s="9">
        <f t="shared" si="64"/>
        <v>221.97</v>
      </c>
      <c r="P683" s="6">
        <f t="shared" si="61"/>
        <v>222.87560638024726</v>
      </c>
      <c r="Q683" s="6">
        <f t="shared" si="62"/>
        <v>226.33017827914111</v>
      </c>
      <c r="R683" s="13">
        <f>Q683*Index!$D$22</f>
        <v>295.53831361956475</v>
      </c>
      <c r="T683" s="8">
        <v>11.923583611230701</v>
      </c>
      <c r="U683" s="6">
        <f t="shared" si="63"/>
        <v>12.108399157204778</v>
      </c>
      <c r="V683" s="6">
        <f>U683*Index!$H$27</f>
        <v>13.365407074555517</v>
      </c>
      <c r="X683" s="8">
        <v>308.90372069412001</v>
      </c>
      <c r="Y683" s="41">
        <f t="shared" si="65"/>
        <v>308.89999999999998</v>
      </c>
      <c r="Z683" s="27"/>
      <c r="AA683" s="37"/>
    </row>
    <row r="684" spans="1:27">
      <c r="A684" s="2" t="s">
        <v>913</v>
      </c>
      <c r="B684" s="2" t="s">
        <v>0</v>
      </c>
      <c r="C684" s="2">
        <v>75</v>
      </c>
      <c r="D684" s="2" t="s">
        <v>62</v>
      </c>
      <c r="E684" s="2" t="s">
        <v>57</v>
      </c>
      <c r="F684" s="2" t="s">
        <v>40</v>
      </c>
      <c r="G684" s="29">
        <v>76.176565329094103</v>
      </c>
      <c r="H684" s="29">
        <v>63.130104663178997</v>
      </c>
      <c r="I684" s="29">
        <f t="shared" si="60"/>
        <v>67.306637537413479</v>
      </c>
      <c r="J684" s="8">
        <v>1.83905977708438</v>
      </c>
      <c r="K684" s="32">
        <v>0</v>
      </c>
      <c r="L684" s="43">
        <v>1.02998085356908</v>
      </c>
      <c r="M684" s="43">
        <v>1</v>
      </c>
      <c r="N684" s="8">
        <v>263.87418707903299</v>
      </c>
      <c r="O684" s="9">
        <f t="shared" si="64"/>
        <v>263.87</v>
      </c>
      <c r="P684" s="6">
        <f t="shared" si="61"/>
        <v>264.95607124605704</v>
      </c>
      <c r="Q684" s="6">
        <f t="shared" si="62"/>
        <v>269.06289035037094</v>
      </c>
      <c r="R684" s="13">
        <f>Q684*Index!$D$22</f>
        <v>351.33800307302198</v>
      </c>
      <c r="T684" s="8">
        <v>12.6563854015331</v>
      </c>
      <c r="U684" s="6">
        <f t="shared" si="63"/>
        <v>12.852559375256865</v>
      </c>
      <c r="V684" s="6">
        <f>U684*Index!$H$27</f>
        <v>14.186820715931722</v>
      </c>
      <c r="X684" s="8">
        <v>365.524823788954</v>
      </c>
      <c r="Y684" s="41">
        <f t="shared" si="65"/>
        <v>365.52</v>
      </c>
      <c r="Z684" s="27"/>
      <c r="AA684" s="37"/>
    </row>
    <row r="685" spans="1:27">
      <c r="A685" s="2" t="s">
        <v>914</v>
      </c>
      <c r="B685" s="2" t="s">
        <v>0</v>
      </c>
      <c r="C685" s="2">
        <v>75</v>
      </c>
      <c r="D685" s="2" t="s">
        <v>63</v>
      </c>
      <c r="E685" s="2" t="s">
        <v>57</v>
      </c>
      <c r="F685" s="2" t="s">
        <v>40</v>
      </c>
      <c r="G685" s="29">
        <v>76.176565329094103</v>
      </c>
      <c r="H685" s="29">
        <v>82.118813411897605</v>
      </c>
      <c r="I685" s="29">
        <f t="shared" si="60"/>
        <v>90.197722885122744</v>
      </c>
      <c r="J685" s="8">
        <v>1.8331821552116001</v>
      </c>
      <c r="K685" s="32">
        <v>0</v>
      </c>
      <c r="L685" s="43">
        <v>1.05103692563536</v>
      </c>
      <c r="M685" s="43">
        <v>1</v>
      </c>
      <c r="N685" s="8">
        <v>304.99437624033197</v>
      </c>
      <c r="O685" s="9">
        <f t="shared" si="64"/>
        <v>304.99</v>
      </c>
      <c r="P685" s="6">
        <f t="shared" si="61"/>
        <v>306.24485318291732</v>
      </c>
      <c r="Q685" s="6">
        <f t="shared" si="62"/>
        <v>310.99164840725257</v>
      </c>
      <c r="R685" s="13">
        <f>Q685*Index!$D$22</f>
        <v>406.0879022800583</v>
      </c>
      <c r="T685" s="8">
        <v>12.253164090494099</v>
      </c>
      <c r="U685" s="6">
        <f t="shared" si="63"/>
        <v>12.443088133896758</v>
      </c>
      <c r="V685" s="6">
        <f>U685*Index!$H$27</f>
        <v>13.734841081378214</v>
      </c>
      <c r="X685" s="8">
        <v>419.82274336143701</v>
      </c>
      <c r="Y685" s="41">
        <f t="shared" si="65"/>
        <v>419.82</v>
      </c>
      <c r="Z685" s="27"/>
      <c r="AA685" s="37"/>
    </row>
    <row r="686" spans="1:27">
      <c r="A686" s="2" t="s">
        <v>915</v>
      </c>
      <c r="B686" s="2" t="s">
        <v>0</v>
      </c>
      <c r="C686" s="2">
        <v>75</v>
      </c>
      <c r="D686" s="2" t="s">
        <v>1457</v>
      </c>
      <c r="E686" s="2" t="s">
        <v>57</v>
      </c>
      <c r="F686" s="2" t="s">
        <v>40</v>
      </c>
      <c r="G686" s="29">
        <v>76.176565329094103</v>
      </c>
      <c r="H686" s="29">
        <v>101.747425107936</v>
      </c>
      <c r="I686" s="29">
        <f t="shared" si="60"/>
        <v>105.44590244231398</v>
      </c>
      <c r="J686" s="8">
        <v>1.84935380959359</v>
      </c>
      <c r="K686" s="32">
        <v>0</v>
      </c>
      <c r="L686" s="43">
        <v>1.020786838949</v>
      </c>
      <c r="M686" s="43">
        <v>1</v>
      </c>
      <c r="N686" s="8">
        <v>335.88420268084298</v>
      </c>
      <c r="O686" s="9">
        <f t="shared" si="64"/>
        <v>335.88</v>
      </c>
      <c r="P686" s="6">
        <f t="shared" si="61"/>
        <v>337.26132791183443</v>
      </c>
      <c r="Q686" s="6">
        <f t="shared" si="62"/>
        <v>342.48887849446788</v>
      </c>
      <c r="R686" s="13">
        <f>Q686*Index!$D$22</f>
        <v>447.21647971696711</v>
      </c>
      <c r="T686" s="8">
        <v>13.961976956949099</v>
      </c>
      <c r="U686" s="6">
        <f t="shared" si="63"/>
        <v>14.178387599781811</v>
      </c>
      <c r="V686" s="6">
        <f>U686*Index!$H$27</f>
        <v>15.650287000916812</v>
      </c>
      <c r="X686" s="8">
        <v>462.86676671788399</v>
      </c>
      <c r="Y686" s="41">
        <f t="shared" si="65"/>
        <v>462.87</v>
      </c>
      <c r="Z686" s="27"/>
      <c r="AA686" s="37"/>
    </row>
    <row r="687" spans="1:27">
      <c r="A687" s="2" t="s">
        <v>916</v>
      </c>
      <c r="B687" s="2" t="s">
        <v>0</v>
      </c>
      <c r="C687" s="2">
        <v>75</v>
      </c>
      <c r="D687" s="2" t="s">
        <v>1458</v>
      </c>
      <c r="E687" s="2" t="s">
        <v>57</v>
      </c>
      <c r="F687" s="2" t="s">
        <v>215</v>
      </c>
      <c r="G687" s="29">
        <v>76.176565329094103</v>
      </c>
      <c r="H687" s="29">
        <v>124.07353062650699</v>
      </c>
      <c r="I687" s="29">
        <f t="shared" si="60"/>
        <v>124.98159600701825</v>
      </c>
      <c r="J687" s="8">
        <v>1.8593992693886501</v>
      </c>
      <c r="K687" s="32">
        <v>0</v>
      </c>
      <c r="L687" s="43">
        <v>1.0045346564064199</v>
      </c>
      <c r="M687" s="43">
        <v>1</v>
      </c>
      <c r="N687" s="8">
        <v>374.03333821992999</v>
      </c>
      <c r="O687" s="9">
        <f t="shared" si="64"/>
        <v>374.03</v>
      </c>
      <c r="P687" s="6">
        <f t="shared" si="61"/>
        <v>375.56687490663171</v>
      </c>
      <c r="Q687" s="6">
        <f t="shared" si="62"/>
        <v>381.38816146768454</v>
      </c>
      <c r="R687" s="13">
        <f>Q687*Index!$D$22</f>
        <v>498.01053899056512</v>
      </c>
      <c r="T687" s="8">
        <v>15.906334555466399</v>
      </c>
      <c r="U687" s="6">
        <f t="shared" si="63"/>
        <v>16.15288274107613</v>
      </c>
      <c r="V687" s="6">
        <f>U687*Index!$H$27</f>
        <v>17.829760190353912</v>
      </c>
      <c r="X687" s="8">
        <v>515.84029918091903</v>
      </c>
      <c r="Y687" s="41">
        <f t="shared" si="65"/>
        <v>515.84</v>
      </c>
      <c r="Z687" s="27"/>
      <c r="AA687" s="37"/>
    </row>
    <row r="688" spans="1:27">
      <c r="A688" s="2" t="s">
        <v>917</v>
      </c>
      <c r="B688" s="2" t="s">
        <v>0</v>
      </c>
      <c r="C688" s="2">
        <v>75</v>
      </c>
      <c r="D688" s="2" t="s">
        <v>1452</v>
      </c>
      <c r="E688" s="2" t="s">
        <v>57</v>
      </c>
      <c r="F688" s="2" t="s">
        <v>215</v>
      </c>
      <c r="G688" s="29">
        <v>76.176565329094103</v>
      </c>
      <c r="H688" s="29">
        <v>102.342933483061</v>
      </c>
      <c r="I688" s="29">
        <f t="shared" si="60"/>
        <v>96.794194324710872</v>
      </c>
      <c r="J688" s="8">
        <v>1.7605048634053</v>
      </c>
      <c r="K688" s="32">
        <v>0</v>
      </c>
      <c r="L688" s="43">
        <v>0.96891802186724296</v>
      </c>
      <c r="M688" s="43">
        <v>1</v>
      </c>
      <c r="N688" s="8">
        <v>304.51586359743402</v>
      </c>
      <c r="O688" s="9">
        <f t="shared" si="64"/>
        <v>304.52</v>
      </c>
      <c r="P688" s="6">
        <f t="shared" si="61"/>
        <v>305.76437863818347</v>
      </c>
      <c r="Q688" s="6">
        <f t="shared" si="62"/>
        <v>310.50372650707533</v>
      </c>
      <c r="R688" s="13">
        <f>Q688*Index!$D$22</f>
        <v>405.45078169519934</v>
      </c>
      <c r="T688" s="8">
        <v>15.5516838159346</v>
      </c>
      <c r="U688" s="6">
        <f t="shared" si="63"/>
        <v>15.792734915081589</v>
      </c>
      <c r="V688" s="6">
        <f>U688*Index!$H$27</f>
        <v>17.43222437749057</v>
      </c>
      <c r="X688" s="8">
        <v>415.60917690204298</v>
      </c>
      <c r="Y688" s="41">
        <f t="shared" si="65"/>
        <v>415.61</v>
      </c>
      <c r="Z688" s="27"/>
      <c r="AA688" s="37"/>
    </row>
    <row r="689" spans="1:27">
      <c r="A689" s="2" t="s">
        <v>918</v>
      </c>
      <c r="B689" s="2" t="s">
        <v>0</v>
      </c>
      <c r="C689" s="2">
        <v>75</v>
      </c>
      <c r="D689" s="2" t="s">
        <v>221</v>
      </c>
      <c r="E689" s="2" t="s">
        <v>57</v>
      </c>
      <c r="F689" s="2" t="s">
        <v>40</v>
      </c>
      <c r="G689" s="29">
        <v>76.176565329094103</v>
      </c>
      <c r="H689" s="29">
        <v>74.123787671423798</v>
      </c>
      <c r="I689" s="29">
        <f t="shared" si="60"/>
        <v>78.393461641093126</v>
      </c>
      <c r="J689" s="8">
        <v>2.0689395135466002</v>
      </c>
      <c r="K689" s="32">
        <v>1</v>
      </c>
      <c r="L689" s="43">
        <v>1.02840761105634</v>
      </c>
      <c r="M689" s="43">
        <v>1</v>
      </c>
      <c r="N689" s="8">
        <v>319.79603640858397</v>
      </c>
      <c r="O689" s="9">
        <f t="shared" si="64"/>
        <v>319.8</v>
      </c>
      <c r="P689" s="6">
        <f t="shared" si="61"/>
        <v>321.10720015785915</v>
      </c>
      <c r="Q689" s="6">
        <f t="shared" si="62"/>
        <v>326.08436176030597</v>
      </c>
      <c r="R689" s="13">
        <f>Q689*Index!$D$22</f>
        <v>425.79572509988407</v>
      </c>
      <c r="T689" s="8">
        <v>13.679446139955999</v>
      </c>
      <c r="U689" s="6">
        <f t="shared" si="63"/>
        <v>13.891477555125318</v>
      </c>
      <c r="V689" s="6">
        <f>U689*Index!$H$27</f>
        <v>15.333591995175182</v>
      </c>
      <c r="X689" s="8">
        <v>441.12931709505898</v>
      </c>
      <c r="Y689" s="41">
        <f t="shared" si="65"/>
        <v>441.13</v>
      </c>
      <c r="Z689" s="27"/>
      <c r="AA689" s="37"/>
    </row>
    <row r="690" spans="1:27">
      <c r="A690" s="2" t="s">
        <v>919</v>
      </c>
      <c r="B690" s="2" t="s">
        <v>0</v>
      </c>
      <c r="C690" s="2">
        <v>75</v>
      </c>
      <c r="D690" s="2" t="s">
        <v>60</v>
      </c>
      <c r="E690" s="2" t="s">
        <v>58</v>
      </c>
      <c r="F690" s="2" t="s">
        <v>40</v>
      </c>
      <c r="G690" s="29">
        <v>76.176565329094103</v>
      </c>
      <c r="H690" s="29">
        <v>29.080738651715301</v>
      </c>
      <c r="I690" s="29">
        <f t="shared" si="60"/>
        <v>29.246070273096947</v>
      </c>
      <c r="J690" s="8">
        <v>1.7494369873979101</v>
      </c>
      <c r="K690" s="32">
        <v>0</v>
      </c>
      <c r="L690" s="43">
        <v>1.00157073775528</v>
      </c>
      <c r="M690" s="43">
        <v>1</v>
      </c>
      <c r="N690" s="8">
        <v>184.43025803144599</v>
      </c>
      <c r="O690" s="9">
        <f t="shared" si="64"/>
        <v>184.43</v>
      </c>
      <c r="P690" s="6">
        <f t="shared" si="61"/>
        <v>185.1864220893749</v>
      </c>
      <c r="Q690" s="6">
        <f t="shared" si="62"/>
        <v>188.05681163176021</v>
      </c>
      <c r="R690" s="13">
        <f>Q690*Index!$D$22</f>
        <v>245.56156583668766</v>
      </c>
      <c r="T690" s="8">
        <v>10.979515983179599</v>
      </c>
      <c r="U690" s="6">
        <f t="shared" si="63"/>
        <v>11.149698480918884</v>
      </c>
      <c r="V690" s="6">
        <f>U690*Index!$H$27</f>
        <v>12.307180909820243</v>
      </c>
      <c r="X690" s="8">
        <v>257.86874674650801</v>
      </c>
      <c r="Y690" s="41">
        <f t="shared" si="65"/>
        <v>257.87</v>
      </c>
      <c r="Z690" s="27"/>
      <c r="AA690" s="37"/>
    </row>
    <row r="691" spans="1:27">
      <c r="A691" s="2" t="s">
        <v>920</v>
      </c>
      <c r="B691" s="2" t="s">
        <v>0</v>
      </c>
      <c r="C691" s="2">
        <v>75</v>
      </c>
      <c r="D691" s="2" t="s">
        <v>61</v>
      </c>
      <c r="E691" s="2" t="s">
        <v>58</v>
      </c>
      <c r="F691" s="2" t="s">
        <v>40</v>
      </c>
      <c r="G691" s="29">
        <v>76.176565329094103</v>
      </c>
      <c r="H691" s="29">
        <v>43.948845522699301</v>
      </c>
      <c r="I691" s="29">
        <f t="shared" si="60"/>
        <v>46.214181033946005</v>
      </c>
      <c r="J691" s="8">
        <v>2.0582167818163102</v>
      </c>
      <c r="K691" s="32">
        <v>0</v>
      </c>
      <c r="L691" s="43">
        <v>1.01885808752023</v>
      </c>
      <c r="M691" s="43">
        <v>1</v>
      </c>
      <c r="N691" s="8">
        <v>251.906688103432</v>
      </c>
      <c r="O691" s="9">
        <f t="shared" si="64"/>
        <v>251.91</v>
      </c>
      <c r="P691" s="6">
        <f t="shared" si="61"/>
        <v>252.93950552465608</v>
      </c>
      <c r="Q691" s="6">
        <f t="shared" si="62"/>
        <v>256.86006786028827</v>
      </c>
      <c r="R691" s="13">
        <f>Q691*Index!$D$22</f>
        <v>335.40375335193517</v>
      </c>
      <c r="T691" s="8">
        <v>11.6439555524491</v>
      </c>
      <c r="U691" s="6">
        <f t="shared" si="63"/>
        <v>11.824436863512062</v>
      </c>
      <c r="V691" s="6">
        <f>U691*Index!$H$27</f>
        <v>13.051965834326055</v>
      </c>
      <c r="X691" s="8">
        <v>348.45571918626098</v>
      </c>
      <c r="Y691" s="41">
        <f t="shared" si="65"/>
        <v>348.46</v>
      </c>
      <c r="Z691" s="27"/>
      <c r="AA691" s="37"/>
    </row>
    <row r="692" spans="1:27">
      <c r="A692" s="2" t="s">
        <v>921</v>
      </c>
      <c r="B692" s="2" t="s">
        <v>0</v>
      </c>
      <c r="C692" s="2">
        <v>75</v>
      </c>
      <c r="D692" s="2" t="s">
        <v>62</v>
      </c>
      <c r="E692" s="2" t="s">
        <v>58</v>
      </c>
      <c r="F692" s="2" t="s">
        <v>40</v>
      </c>
      <c r="G692" s="29">
        <v>76.176565329094103</v>
      </c>
      <c r="H692" s="29">
        <v>59.202229220873498</v>
      </c>
      <c r="I692" s="29">
        <f t="shared" si="60"/>
        <v>63.261001036634639</v>
      </c>
      <c r="J692" s="8">
        <v>2.0631010851345701</v>
      </c>
      <c r="K692" s="32">
        <v>0</v>
      </c>
      <c r="L692" s="43">
        <v>1.02998085356908</v>
      </c>
      <c r="M692" s="43">
        <v>1</v>
      </c>
      <c r="N692" s="8">
        <v>287.67379447765899</v>
      </c>
      <c r="O692" s="9">
        <f t="shared" si="64"/>
        <v>287.67</v>
      </c>
      <c r="P692" s="6">
        <f t="shared" si="61"/>
        <v>288.85325703501741</v>
      </c>
      <c r="Q692" s="6">
        <f t="shared" si="62"/>
        <v>293.33048251906018</v>
      </c>
      <c r="R692" s="13">
        <f>Q692*Index!$D$22</f>
        <v>383.02623537007025</v>
      </c>
      <c r="T692" s="8">
        <v>12.436912769071901</v>
      </c>
      <c r="U692" s="6">
        <f t="shared" si="63"/>
        <v>12.629684916992517</v>
      </c>
      <c r="V692" s="6">
        <f>U692*Index!$H$27</f>
        <v>13.940809015908471</v>
      </c>
      <c r="X692" s="8">
        <v>396.96704438597902</v>
      </c>
      <c r="Y692" s="41">
        <f t="shared" si="65"/>
        <v>396.97</v>
      </c>
      <c r="Z692" s="27"/>
      <c r="AA692" s="37"/>
    </row>
    <row r="693" spans="1:27">
      <c r="A693" s="2" t="s">
        <v>922</v>
      </c>
      <c r="B693" s="2" t="s">
        <v>0</v>
      </c>
      <c r="C693" s="2">
        <v>75</v>
      </c>
      <c r="D693" s="2" t="s">
        <v>63</v>
      </c>
      <c r="E693" s="2" t="s">
        <v>58</v>
      </c>
      <c r="F693" s="2" t="s">
        <v>40</v>
      </c>
      <c r="G693" s="29">
        <v>76.176565329094103</v>
      </c>
      <c r="H693" s="29">
        <v>76.965333064823696</v>
      </c>
      <c r="I693" s="29">
        <f t="shared" si="60"/>
        <v>84.781224744811936</v>
      </c>
      <c r="J693" s="8">
        <v>1.99653817117065</v>
      </c>
      <c r="K693" s="32">
        <v>0</v>
      </c>
      <c r="L693" s="43">
        <v>1.05103692563536</v>
      </c>
      <c r="M693" s="43">
        <v>1</v>
      </c>
      <c r="N693" s="8">
        <v>321.35837182982402</v>
      </c>
      <c r="O693" s="9">
        <f t="shared" si="64"/>
        <v>321.36</v>
      </c>
      <c r="P693" s="6">
        <f t="shared" si="61"/>
        <v>322.67594115432632</v>
      </c>
      <c r="Q693" s="6">
        <f t="shared" si="62"/>
        <v>327.67741824221838</v>
      </c>
      <c r="R693" s="13">
        <f>Q693*Index!$D$22</f>
        <v>427.87591268134059</v>
      </c>
      <c r="T693" s="8">
        <v>12.113816713070699</v>
      </c>
      <c r="U693" s="6">
        <f t="shared" si="63"/>
        <v>12.301580872123296</v>
      </c>
      <c r="V693" s="6">
        <f>U693*Index!$H$27</f>
        <v>13.578643541715621</v>
      </c>
      <c r="X693" s="8">
        <v>441.45455622305599</v>
      </c>
      <c r="Y693" s="41">
        <f t="shared" si="65"/>
        <v>441.45</v>
      </c>
      <c r="Z693" s="27"/>
      <c r="AA693" s="37"/>
    </row>
    <row r="694" spans="1:27">
      <c r="A694" s="2" t="s">
        <v>923</v>
      </c>
      <c r="B694" s="2" t="s">
        <v>0</v>
      </c>
      <c r="C694" s="2">
        <v>75</v>
      </c>
      <c r="D694" s="2" t="s">
        <v>1457</v>
      </c>
      <c r="E694" s="2" t="s">
        <v>58</v>
      </c>
      <c r="F694" s="2" t="s">
        <v>40</v>
      </c>
      <c r="G694" s="29">
        <v>76.176565329094103</v>
      </c>
      <c r="H694" s="29">
        <v>95.2925527603782</v>
      </c>
      <c r="I694" s="29">
        <f t="shared" si="60"/>
        <v>98.856853702831131</v>
      </c>
      <c r="J694" s="8">
        <v>2.0030335530457699</v>
      </c>
      <c r="K694" s="32">
        <v>0</v>
      </c>
      <c r="L694" s="43">
        <v>1.020786838949</v>
      </c>
      <c r="M694" s="43">
        <v>1</v>
      </c>
      <c r="N694" s="8">
        <v>350.59781122526698</v>
      </c>
      <c r="O694" s="9">
        <f t="shared" si="64"/>
        <v>350.6</v>
      </c>
      <c r="P694" s="6">
        <f t="shared" si="61"/>
        <v>352.03526225129059</v>
      </c>
      <c r="Q694" s="6">
        <f t="shared" si="62"/>
        <v>357.4918088161856</v>
      </c>
      <c r="R694" s="13">
        <f>Q694*Index!$D$22</f>
        <v>466.80706529572166</v>
      </c>
      <c r="T694" s="8">
        <v>14.040240763269599</v>
      </c>
      <c r="U694" s="6">
        <f t="shared" si="63"/>
        <v>14.257864495100279</v>
      </c>
      <c r="V694" s="6">
        <f>U694*Index!$H$27</f>
        <v>15.738014622476191</v>
      </c>
      <c r="X694" s="8">
        <v>482.54507991819798</v>
      </c>
      <c r="Y694" s="41">
        <f t="shared" si="65"/>
        <v>482.55</v>
      </c>
      <c r="Z694" s="27"/>
      <c r="AA694" s="37"/>
    </row>
    <row r="695" spans="1:27">
      <c r="A695" s="2" t="s">
        <v>924</v>
      </c>
      <c r="B695" s="2" t="s">
        <v>0</v>
      </c>
      <c r="C695" s="2">
        <v>75</v>
      </c>
      <c r="D695" s="2" t="s">
        <v>1458</v>
      </c>
      <c r="E695" s="2" t="s">
        <v>58</v>
      </c>
      <c r="F695" s="2" t="s">
        <v>215</v>
      </c>
      <c r="G695" s="29">
        <v>76.176565329094103</v>
      </c>
      <c r="H695" s="29">
        <v>116.446246578707</v>
      </c>
      <c r="I695" s="29">
        <f t="shared" si="60"/>
        <v>117.31972484674736</v>
      </c>
      <c r="J695" s="8">
        <v>2.10533225139661</v>
      </c>
      <c r="K695" s="32">
        <v>0</v>
      </c>
      <c r="L695" s="43">
        <v>1.0045346564064199</v>
      </c>
      <c r="M695" s="43">
        <v>1</v>
      </c>
      <c r="N695" s="8">
        <v>407.37398023279599</v>
      </c>
      <c r="O695" s="9">
        <f t="shared" si="64"/>
        <v>407.37</v>
      </c>
      <c r="P695" s="6">
        <f t="shared" si="61"/>
        <v>409.04421355175043</v>
      </c>
      <c r="Q695" s="6">
        <f t="shared" si="62"/>
        <v>415.38439886180259</v>
      </c>
      <c r="R695" s="13">
        <f>Q695*Index!$D$22</f>
        <v>542.4022800533786</v>
      </c>
      <c r="T695" s="8">
        <v>25.378116578567798</v>
      </c>
      <c r="U695" s="6">
        <f t="shared" si="63"/>
        <v>25.771477385535601</v>
      </c>
      <c r="V695" s="6">
        <f>U695*Index!$H$27</f>
        <v>28.446888948604862</v>
      </c>
      <c r="X695" s="8">
        <v>570.84916900198402</v>
      </c>
      <c r="Y695" s="41">
        <f t="shared" si="65"/>
        <v>570.85</v>
      </c>
      <c r="Z695" s="27"/>
      <c r="AA695" s="37"/>
    </row>
    <row r="696" spans="1:27">
      <c r="A696" s="2" t="s">
        <v>925</v>
      </c>
      <c r="B696" s="2" t="s">
        <v>0</v>
      </c>
      <c r="C696" s="2">
        <v>75</v>
      </c>
      <c r="D696" s="2" t="s">
        <v>1452</v>
      </c>
      <c r="E696" s="2" t="s">
        <v>58</v>
      </c>
      <c r="F696" s="2" t="s">
        <v>215</v>
      </c>
      <c r="G696" s="29">
        <v>76.176565329094103</v>
      </c>
      <c r="H696" s="29">
        <v>96.027104431862</v>
      </c>
      <c r="I696" s="29">
        <f t="shared" ref="I696:I758" si="66">(G696+H696)*L696*M696-G696</f>
        <v>90.674673733971446</v>
      </c>
      <c r="J696" s="8">
        <v>2.25090014307359</v>
      </c>
      <c r="K696" s="32">
        <v>0</v>
      </c>
      <c r="L696" s="43">
        <v>0.96891802186724296</v>
      </c>
      <c r="M696" s="43">
        <v>1</v>
      </c>
      <c r="N696" s="8">
        <v>375.56547787905998</v>
      </c>
      <c r="O696" s="9">
        <f t="shared" si="64"/>
        <v>375.57</v>
      </c>
      <c r="P696" s="6">
        <f t="shared" ref="P696:P758" si="67">N696*(1.0041)</f>
        <v>377.1052963383641</v>
      </c>
      <c r="Q696" s="6">
        <f t="shared" ref="Q696:Q758" si="68">P696*(1.0155)</f>
        <v>382.95042843160877</v>
      </c>
      <c r="R696" s="13">
        <f>Q696*Index!$D$22</f>
        <v>500.05052211368309</v>
      </c>
      <c r="T696" s="8">
        <v>15.3912538674487</v>
      </c>
      <c r="U696" s="6">
        <f t="shared" ref="U696:U758" si="69">T696*(1.0155)</f>
        <v>15.629818302394156</v>
      </c>
      <c r="V696" s="6">
        <f>U696*Index!$H$27</f>
        <v>17.252394920309222</v>
      </c>
      <c r="X696" s="8">
        <v>508.40501148104198</v>
      </c>
      <c r="Y696" s="41">
        <f t="shared" si="65"/>
        <v>508.41</v>
      </c>
      <c r="Z696" s="27"/>
      <c r="AA696" s="37"/>
    </row>
    <row r="697" spans="1:27">
      <c r="A697" s="2" t="s">
        <v>926</v>
      </c>
      <c r="B697" s="2" t="s">
        <v>0</v>
      </c>
      <c r="C697" s="2">
        <v>75</v>
      </c>
      <c r="D697" s="2" t="s">
        <v>221</v>
      </c>
      <c r="E697" s="2" t="s">
        <v>58</v>
      </c>
      <c r="F697" s="2" t="s">
        <v>40</v>
      </c>
      <c r="G697" s="29">
        <v>76.176565329094103</v>
      </c>
      <c r="H697" s="29">
        <v>69.65869149673</v>
      </c>
      <c r="I697" s="29">
        <f t="shared" si="66"/>
        <v>73.801522750939483</v>
      </c>
      <c r="J697" s="8">
        <v>2.35163571334071</v>
      </c>
      <c r="K697" s="32">
        <v>1</v>
      </c>
      <c r="L697" s="43">
        <v>1.02840761105634</v>
      </c>
      <c r="M697" s="43">
        <v>1</v>
      </c>
      <c r="N697" s="8">
        <v>352.69382814756602</v>
      </c>
      <c r="O697" s="9">
        <f t="shared" si="64"/>
        <v>352.69</v>
      </c>
      <c r="P697" s="6">
        <f t="shared" si="67"/>
        <v>354.13987284297104</v>
      </c>
      <c r="Q697" s="6">
        <f t="shared" si="68"/>
        <v>359.62904087203714</v>
      </c>
      <c r="R697" s="13">
        <f>Q697*Index!$D$22</f>
        <v>469.59782860622028</v>
      </c>
      <c r="T697" s="8">
        <v>13.7823464159002</v>
      </c>
      <c r="U697" s="6">
        <f t="shared" si="69"/>
        <v>13.995972785346654</v>
      </c>
      <c r="V697" s="6">
        <f>U697*Index!$H$27</f>
        <v>15.448935177302319</v>
      </c>
      <c r="X697" s="8">
        <v>485.04676378352298</v>
      </c>
      <c r="Y697" s="41">
        <f t="shared" si="65"/>
        <v>485.05</v>
      </c>
      <c r="Z697" s="27"/>
      <c r="AA697" s="37"/>
    </row>
    <row r="698" spans="1:27">
      <c r="A698" s="2" t="s">
        <v>927</v>
      </c>
      <c r="B698" s="2" t="s">
        <v>0</v>
      </c>
      <c r="C698" s="2">
        <v>75</v>
      </c>
      <c r="D698" s="2" t="s">
        <v>60</v>
      </c>
      <c r="E698" s="2" t="s">
        <v>59</v>
      </c>
      <c r="F698" s="2" t="s">
        <v>40</v>
      </c>
      <c r="G698" s="29">
        <v>76.176565329094103</v>
      </c>
      <c r="H698" s="29">
        <v>26.952439355051201</v>
      </c>
      <c r="I698" s="29">
        <f t="shared" si="66"/>
        <v>27.114427976373037</v>
      </c>
      <c r="J698" s="8">
        <v>1.2616330549788599</v>
      </c>
      <c r="K698" s="32">
        <v>1</v>
      </c>
      <c r="L698" s="43">
        <v>1.00157073775528</v>
      </c>
      <c r="M698" s="43">
        <v>1</v>
      </c>
      <c r="N698" s="8">
        <v>130.31533143577801</v>
      </c>
      <c r="O698" s="9">
        <f t="shared" si="64"/>
        <v>130.32</v>
      </c>
      <c r="P698" s="6">
        <f t="shared" si="67"/>
        <v>130.84962429466469</v>
      </c>
      <c r="Q698" s="6">
        <f t="shared" si="68"/>
        <v>132.877793471232</v>
      </c>
      <c r="R698" s="13">
        <f>Q698*Index!$D$22</f>
        <v>173.5096896868213</v>
      </c>
      <c r="T698" s="8">
        <v>10.7682845841135</v>
      </c>
      <c r="U698" s="6">
        <f t="shared" si="69"/>
        <v>10.93519299516726</v>
      </c>
      <c r="V698" s="6">
        <f>U698*Index!$H$27</f>
        <v>12.070406989537823</v>
      </c>
      <c r="X698" s="8">
        <v>185.58009667635901</v>
      </c>
      <c r="Y698" s="41">
        <f t="shared" si="65"/>
        <v>185.58</v>
      </c>
      <c r="Z698" s="27"/>
      <c r="AA698" s="37"/>
    </row>
    <row r="699" spans="1:27">
      <c r="A699" s="2" t="s">
        <v>928</v>
      </c>
      <c r="B699" s="2" t="s">
        <v>0</v>
      </c>
      <c r="C699" s="2">
        <v>75</v>
      </c>
      <c r="D699" s="2" t="s">
        <v>61</v>
      </c>
      <c r="E699" s="2" t="s">
        <v>59</v>
      </c>
      <c r="F699" s="2" t="s">
        <v>40</v>
      </c>
      <c r="G699" s="29">
        <v>76.176565329094103</v>
      </c>
      <c r="H699" s="29">
        <v>40.756998764438897</v>
      </c>
      <c r="I699" s="29">
        <f t="shared" si="66"/>
        <v>42.962142150167153</v>
      </c>
      <c r="J699" s="8">
        <v>1.52096643815653</v>
      </c>
      <c r="K699" s="32">
        <v>0</v>
      </c>
      <c r="L699" s="43">
        <v>1.01885808752023</v>
      </c>
      <c r="M699" s="43">
        <v>1</v>
      </c>
      <c r="N699" s="8">
        <v>181.205975561304</v>
      </c>
      <c r="O699" s="9">
        <f t="shared" si="64"/>
        <v>181.21</v>
      </c>
      <c r="P699" s="6">
        <f t="shared" si="67"/>
        <v>181.94892006110535</v>
      </c>
      <c r="Q699" s="6">
        <f t="shared" si="68"/>
        <v>184.7691283220525</v>
      </c>
      <c r="R699" s="13">
        <f>Q699*Index!$D$22</f>
        <v>241.26856174658417</v>
      </c>
      <c r="T699" s="8">
        <v>12.2357509010161</v>
      </c>
      <c r="U699" s="6">
        <f t="shared" si="69"/>
        <v>12.42540503998185</v>
      </c>
      <c r="V699" s="6">
        <f>U699*Index!$H$27</f>
        <v>13.715322254368807</v>
      </c>
      <c r="X699" s="8">
        <v>254.983884000953</v>
      </c>
      <c r="Y699" s="41">
        <f t="shared" si="65"/>
        <v>254.98</v>
      </c>
      <c r="Z699" s="27"/>
      <c r="AA699" s="37"/>
    </row>
    <row r="700" spans="1:27">
      <c r="A700" s="2" t="s">
        <v>929</v>
      </c>
      <c r="B700" s="2" t="s">
        <v>0</v>
      </c>
      <c r="C700" s="2">
        <v>75</v>
      </c>
      <c r="D700" s="2" t="s">
        <v>62</v>
      </c>
      <c r="E700" s="2" t="s">
        <v>59</v>
      </c>
      <c r="F700" s="2" t="s">
        <v>40</v>
      </c>
      <c r="G700" s="29">
        <v>76.176565329094103</v>
      </c>
      <c r="H700" s="29">
        <v>54.939741965763901</v>
      </c>
      <c r="I700" s="29">
        <f t="shared" si="66"/>
        <v>58.870720775289556</v>
      </c>
      <c r="J700" s="8">
        <v>1.6002566273624701</v>
      </c>
      <c r="K700" s="32">
        <v>0</v>
      </c>
      <c r="L700" s="43">
        <v>1.02998085356908</v>
      </c>
      <c r="M700" s="43">
        <v>1</v>
      </c>
      <c r="N700" s="8">
        <v>216.11031459585601</v>
      </c>
      <c r="O700" s="9">
        <f t="shared" si="64"/>
        <v>216.11</v>
      </c>
      <c r="P700" s="6">
        <f t="shared" si="67"/>
        <v>216.99636688569902</v>
      </c>
      <c r="Q700" s="6">
        <f t="shared" si="68"/>
        <v>220.35981057242736</v>
      </c>
      <c r="R700" s="13">
        <f>Q700*Index!$D$22</f>
        <v>287.74230330778607</v>
      </c>
      <c r="T700" s="8">
        <v>12.340502691670601</v>
      </c>
      <c r="U700" s="6">
        <f t="shared" si="69"/>
        <v>12.531780483391495</v>
      </c>
      <c r="V700" s="6">
        <f>U700*Index!$H$27</f>
        <v>13.832740840050324</v>
      </c>
      <c r="X700" s="8">
        <v>301.57504414783699</v>
      </c>
      <c r="Y700" s="41">
        <f t="shared" si="65"/>
        <v>301.58</v>
      </c>
      <c r="Z700" s="27"/>
      <c r="AA700" s="37"/>
    </row>
    <row r="701" spans="1:27">
      <c r="A701" s="2" t="s">
        <v>930</v>
      </c>
      <c r="B701" s="2" t="s">
        <v>0</v>
      </c>
      <c r="C701" s="2">
        <v>75</v>
      </c>
      <c r="D701" s="2" t="s">
        <v>63</v>
      </c>
      <c r="E701" s="2" t="s">
        <v>59</v>
      </c>
      <c r="F701" s="2" t="s">
        <v>40</v>
      </c>
      <c r="G701" s="29">
        <v>76.176565329094103</v>
      </c>
      <c r="H701" s="29">
        <v>71.459280810453706</v>
      </c>
      <c r="I701" s="29">
        <f t="shared" si="66"/>
        <v>78.994160510991264</v>
      </c>
      <c r="J701" s="8">
        <v>1.61351708750033</v>
      </c>
      <c r="K701" s="32">
        <v>0</v>
      </c>
      <c r="L701" s="43">
        <v>1.05103692563536</v>
      </c>
      <c r="M701" s="43">
        <v>1</v>
      </c>
      <c r="N701" s="8">
        <v>250.37061762280501</v>
      </c>
      <c r="O701" s="9">
        <f t="shared" si="64"/>
        <v>250.37</v>
      </c>
      <c r="P701" s="6">
        <f t="shared" si="67"/>
        <v>251.39713715505852</v>
      </c>
      <c r="Q701" s="6">
        <f t="shared" si="68"/>
        <v>255.29379278096195</v>
      </c>
      <c r="R701" s="13">
        <f>Q701*Index!$D$22</f>
        <v>333.35853649606565</v>
      </c>
      <c r="T701" s="8">
        <v>11.964427813921599</v>
      </c>
      <c r="U701" s="6">
        <f t="shared" si="69"/>
        <v>12.149876445037386</v>
      </c>
      <c r="V701" s="6">
        <f>U701*Index!$H$27</f>
        <v>13.411190239533312</v>
      </c>
      <c r="X701" s="8">
        <v>346.76972673559902</v>
      </c>
      <c r="Y701" s="41">
        <f t="shared" si="65"/>
        <v>346.77</v>
      </c>
      <c r="Z701" s="27"/>
      <c r="AA701" s="37"/>
    </row>
    <row r="702" spans="1:27">
      <c r="A702" s="2" t="s">
        <v>931</v>
      </c>
      <c r="B702" s="2" t="s">
        <v>0</v>
      </c>
      <c r="C702" s="2">
        <v>75</v>
      </c>
      <c r="D702" s="2" t="s">
        <v>1457</v>
      </c>
      <c r="E702" s="2" t="s">
        <v>59</v>
      </c>
      <c r="F702" s="2" t="s">
        <v>40</v>
      </c>
      <c r="G702" s="29">
        <v>76.176565329094103</v>
      </c>
      <c r="H702" s="29">
        <v>88.531117238575902</v>
      </c>
      <c r="I702" s="29">
        <f t="shared" si="66"/>
        <v>91.954869309773102</v>
      </c>
      <c r="J702" s="8">
        <v>1.6160496905900501</v>
      </c>
      <c r="K702" s="32">
        <v>0</v>
      </c>
      <c r="L702" s="43">
        <v>1.020786838949</v>
      </c>
      <c r="M702" s="43">
        <v>1</v>
      </c>
      <c r="N702" s="8">
        <v>271.70875292660202</v>
      </c>
      <c r="O702" s="9">
        <f t="shared" si="64"/>
        <v>271.70999999999998</v>
      </c>
      <c r="P702" s="6">
        <f t="shared" si="67"/>
        <v>272.82275881360107</v>
      </c>
      <c r="Q702" s="6">
        <f t="shared" si="68"/>
        <v>277.05151157521192</v>
      </c>
      <c r="R702" s="13">
        <f>Q702*Index!$D$22</f>
        <v>361.76941643064822</v>
      </c>
      <c r="T702" s="8">
        <v>12.535416716190801</v>
      </c>
      <c r="U702" s="6">
        <f t="shared" si="69"/>
        <v>12.729715675291759</v>
      </c>
      <c r="V702" s="6">
        <f>U702*Index!$H$27</f>
        <v>14.051224256378168</v>
      </c>
      <c r="X702" s="8">
        <v>375.82064068702698</v>
      </c>
      <c r="Y702" s="41">
        <f t="shared" si="65"/>
        <v>375.82</v>
      </c>
      <c r="Z702" s="27"/>
      <c r="AA702" s="37"/>
    </row>
    <row r="703" spans="1:27">
      <c r="A703" s="2" t="s">
        <v>932</v>
      </c>
      <c r="B703" s="2" t="s">
        <v>0</v>
      </c>
      <c r="C703" s="2">
        <v>75</v>
      </c>
      <c r="D703" s="2" t="s">
        <v>1458</v>
      </c>
      <c r="E703" s="2" t="s">
        <v>59</v>
      </c>
      <c r="F703" s="2" t="s">
        <v>215</v>
      </c>
      <c r="G703" s="29">
        <v>76.176565329094103</v>
      </c>
      <c r="H703" s="29">
        <v>107.988241439923</v>
      </c>
      <c r="I703" s="29">
        <f t="shared" si="66"/>
        <v>108.82336556077522</v>
      </c>
      <c r="J703" s="8">
        <v>1.5529603850646401</v>
      </c>
      <c r="K703" s="32">
        <v>0</v>
      </c>
      <c r="L703" s="43">
        <v>1.0045346564064199</v>
      </c>
      <c r="M703" s="43">
        <v>1</v>
      </c>
      <c r="N703" s="8">
        <v>287.29756391166302</v>
      </c>
      <c r="O703" s="9">
        <f t="shared" si="64"/>
        <v>287.3</v>
      </c>
      <c r="P703" s="6">
        <f t="shared" si="67"/>
        <v>288.47548392370084</v>
      </c>
      <c r="Q703" s="6">
        <f t="shared" si="68"/>
        <v>292.94685392451822</v>
      </c>
      <c r="R703" s="13">
        <f>Q703*Index!$D$22</f>
        <v>382.52529930953597</v>
      </c>
      <c r="T703" s="8">
        <v>16.097411846812001</v>
      </c>
      <c r="U703" s="6">
        <f t="shared" si="69"/>
        <v>16.34692173043759</v>
      </c>
      <c r="V703" s="6">
        <f>U703*Index!$H$27</f>
        <v>18.043942928094939</v>
      </c>
      <c r="X703" s="8">
        <v>400.56924223763099</v>
      </c>
      <c r="Y703" s="41">
        <f t="shared" si="65"/>
        <v>400.57</v>
      </c>
      <c r="Z703" s="27"/>
      <c r="AA703" s="37"/>
    </row>
    <row r="704" spans="1:27">
      <c r="A704" s="2" t="s">
        <v>933</v>
      </c>
      <c r="B704" s="2" t="s">
        <v>0</v>
      </c>
      <c r="C704" s="2">
        <v>75</v>
      </c>
      <c r="D704" s="2" t="s">
        <v>1452</v>
      </c>
      <c r="E704" s="2" t="s">
        <v>59</v>
      </c>
      <c r="F704" s="2" t="s">
        <v>215</v>
      </c>
      <c r="G704" s="29">
        <v>76.176565329094103</v>
      </c>
      <c r="H704" s="29">
        <v>89.071768588165199</v>
      </c>
      <c r="I704" s="29">
        <f t="shared" si="66"/>
        <v>83.935523486874388</v>
      </c>
      <c r="J704" s="8">
        <v>1.6120415516771001</v>
      </c>
      <c r="K704" s="32">
        <v>0</v>
      </c>
      <c r="L704" s="43">
        <v>0.96891802186724296</v>
      </c>
      <c r="M704" s="43">
        <v>1</v>
      </c>
      <c r="N704" s="8">
        <v>258.10734009715497</v>
      </c>
      <c r="O704" s="9">
        <f t="shared" si="64"/>
        <v>258.11</v>
      </c>
      <c r="P704" s="6">
        <f t="shared" si="67"/>
        <v>259.16558019155332</v>
      </c>
      <c r="Q704" s="6">
        <f t="shared" si="68"/>
        <v>263.18264668452241</v>
      </c>
      <c r="R704" s="13">
        <f>Q704*Index!$D$22</f>
        <v>343.6596752870841</v>
      </c>
      <c r="T704" s="8">
        <v>14.429194032525499</v>
      </c>
      <c r="U704" s="6">
        <f t="shared" si="69"/>
        <v>14.652846540029646</v>
      </c>
      <c r="V704" s="6">
        <f>U704*Index!$H$27</f>
        <v>16.174000895234649</v>
      </c>
      <c r="X704" s="8">
        <v>353.644331486954</v>
      </c>
      <c r="Y704" s="41">
        <f t="shared" si="65"/>
        <v>353.64</v>
      </c>
      <c r="Z704" s="27"/>
      <c r="AA704" s="37"/>
    </row>
    <row r="705" spans="1:27">
      <c r="A705" s="2" t="s">
        <v>934</v>
      </c>
      <c r="B705" s="2" t="s">
        <v>0</v>
      </c>
      <c r="C705" s="2">
        <v>75</v>
      </c>
      <c r="D705" s="2" t="s">
        <v>221</v>
      </c>
      <c r="E705" s="2" t="s">
        <v>59</v>
      </c>
      <c r="F705" s="2" t="s">
        <v>40</v>
      </c>
      <c r="G705" s="29">
        <v>76.176565329094103</v>
      </c>
      <c r="H705" s="29">
        <v>64.525757223985806</v>
      </c>
      <c r="I705" s="29">
        <f t="shared" si="66"/>
        <v>68.522774077797408</v>
      </c>
      <c r="J705" s="8">
        <v>1.89151321963775</v>
      </c>
      <c r="K705" s="32">
        <v>1</v>
      </c>
      <c r="L705" s="43">
        <v>1.02840761105634</v>
      </c>
      <c r="M705" s="43">
        <v>1</v>
      </c>
      <c r="N705" s="8">
        <v>273.70071336098499</v>
      </c>
      <c r="O705" s="9">
        <f t="shared" si="64"/>
        <v>273.7</v>
      </c>
      <c r="P705" s="6">
        <f t="shared" si="67"/>
        <v>274.82288628576504</v>
      </c>
      <c r="Q705" s="6">
        <f t="shared" si="68"/>
        <v>279.08264102319441</v>
      </c>
      <c r="R705" s="13">
        <f>Q705*Index!$D$22</f>
        <v>364.42163265900928</v>
      </c>
      <c r="T705" s="8">
        <v>12.8939177647701</v>
      </c>
      <c r="U705" s="6">
        <f t="shared" si="69"/>
        <v>13.093773490124038</v>
      </c>
      <c r="V705" s="6">
        <f>U705*Index!$H$27</f>
        <v>14.453075965322807</v>
      </c>
      <c r="X705" s="8">
        <v>378.87470862433202</v>
      </c>
      <c r="Y705" s="41">
        <f t="shared" si="65"/>
        <v>378.87</v>
      </c>
      <c r="Z705" s="27"/>
      <c r="AA705" s="37"/>
    </row>
    <row r="706" spans="1:27">
      <c r="A706" s="2" t="s">
        <v>935</v>
      </c>
      <c r="B706" s="2" t="s">
        <v>51</v>
      </c>
      <c r="C706" s="2">
        <v>75</v>
      </c>
      <c r="D706" s="2" t="s">
        <v>60</v>
      </c>
      <c r="E706" s="2" t="s">
        <v>52</v>
      </c>
      <c r="F706" s="2" t="s">
        <v>40</v>
      </c>
      <c r="G706" s="29">
        <v>76.176565329094103</v>
      </c>
      <c r="H706" s="29">
        <v>19.6420958911153</v>
      </c>
      <c r="I706" s="29">
        <f t="shared" si="66"/>
        <v>19.759291026155694</v>
      </c>
      <c r="J706" s="8">
        <v>1.25977154700212</v>
      </c>
      <c r="K706" s="32">
        <v>1</v>
      </c>
      <c r="L706" s="43">
        <v>1.00157073775528</v>
      </c>
      <c r="M706" s="43">
        <v>0.99965290045993604</v>
      </c>
      <c r="N706" s="8">
        <v>120.8572621736262</v>
      </c>
      <c r="O706" s="9">
        <f t="shared" ref="O706:O769" si="70">ROUND(J706*SUM(G706:H706)*L706*$M706,2)</f>
        <v>120.86</v>
      </c>
      <c r="P706" s="6">
        <f t="shared" si="67"/>
        <v>121.35277694853806</v>
      </c>
      <c r="Q706" s="6">
        <f t="shared" si="68"/>
        <v>123.23374499124041</v>
      </c>
      <c r="R706" s="13">
        <f>Q706*Index!$D$22</f>
        <v>160.91664599325426</v>
      </c>
      <c r="T706" s="8">
        <v>10.220634578439968</v>
      </c>
      <c r="U706" s="6">
        <f t="shared" si="69"/>
        <v>10.379054414405788</v>
      </c>
      <c r="V706" s="6">
        <f>U706*Index!$H$27</f>
        <v>11.456534055119416</v>
      </c>
      <c r="X706" s="8">
        <v>172.373180048374</v>
      </c>
      <c r="Y706" s="41">
        <f t="shared" ref="Y706:Y769" si="71">ROUND((R706+V706) * IF(D706 = "Forensische en beveiligde zorg - niet klinische of ambulante zorg", 0.982799429, 1),2)</f>
        <v>172.37</v>
      </c>
      <c r="Z706" s="27"/>
      <c r="AA706" s="38"/>
    </row>
    <row r="707" spans="1:27">
      <c r="A707" s="2" t="s">
        <v>936</v>
      </c>
      <c r="B707" s="2" t="s">
        <v>51</v>
      </c>
      <c r="C707" s="2">
        <v>75</v>
      </c>
      <c r="D707" s="2" t="s">
        <v>61</v>
      </c>
      <c r="E707" s="2" t="s">
        <v>52</v>
      </c>
      <c r="F707" s="2" t="s">
        <v>40</v>
      </c>
      <c r="G707" s="29">
        <v>76.176565329094103</v>
      </c>
      <c r="H707" s="29">
        <v>29.7082415320533</v>
      </c>
      <c r="I707" s="29">
        <f t="shared" si="66"/>
        <v>30.630110887609533</v>
      </c>
      <c r="J707" s="8">
        <v>1.54187655765271</v>
      </c>
      <c r="K707" s="32">
        <v>0</v>
      </c>
      <c r="L707" s="43">
        <v>1.01885808752023</v>
      </c>
      <c r="M707" s="43">
        <v>0.99003615370148301</v>
      </c>
      <c r="N707" s="8">
        <v>164.68271025933842</v>
      </c>
      <c r="O707" s="9">
        <f t="shared" si="70"/>
        <v>164.68</v>
      </c>
      <c r="P707" s="6">
        <f t="shared" si="67"/>
        <v>165.35790937140172</v>
      </c>
      <c r="Q707" s="6">
        <f t="shared" si="68"/>
        <v>167.92095696665845</v>
      </c>
      <c r="R707" s="13">
        <f>Q707*Index!$D$22</f>
        <v>219.26849004688583</v>
      </c>
      <c r="T707" s="8">
        <v>10.208620323368423</v>
      </c>
      <c r="U707" s="6">
        <f t="shared" si="69"/>
        <v>10.366853938380634</v>
      </c>
      <c r="V707" s="6">
        <f>U707*Index!$H$27</f>
        <v>11.443067012411092</v>
      </c>
      <c r="X707" s="8">
        <v>230.71155705929701</v>
      </c>
      <c r="Y707" s="41">
        <f t="shared" si="71"/>
        <v>230.71</v>
      </c>
      <c r="Z707" s="27"/>
      <c r="AA707" s="38"/>
    </row>
    <row r="708" spans="1:27">
      <c r="A708" s="2" t="s">
        <v>937</v>
      </c>
      <c r="B708" s="2" t="s">
        <v>51</v>
      </c>
      <c r="C708" s="2">
        <v>75</v>
      </c>
      <c r="D708" s="2" t="s">
        <v>62</v>
      </c>
      <c r="E708" s="2" t="s">
        <v>52</v>
      </c>
      <c r="F708" s="2" t="s">
        <v>40</v>
      </c>
      <c r="G708" s="29">
        <v>76.176565329094103</v>
      </c>
      <c r="H708" s="29">
        <v>40.055000713248297</v>
      </c>
      <c r="I708" s="29">
        <f t="shared" si="66"/>
        <v>36.885049689593089</v>
      </c>
      <c r="J708" s="8">
        <v>1.6417730297103501</v>
      </c>
      <c r="K708" s="32">
        <v>0</v>
      </c>
      <c r="L708" s="43">
        <v>1.02998085356908</v>
      </c>
      <c r="M708" s="43">
        <v>0.94441297238275501</v>
      </c>
      <c r="N708" s="8">
        <v>185.62151023317483</v>
      </c>
      <c r="O708" s="9">
        <f t="shared" si="70"/>
        <v>185.62</v>
      </c>
      <c r="P708" s="6">
        <f t="shared" si="67"/>
        <v>186.38255842513084</v>
      </c>
      <c r="Q708" s="6">
        <f t="shared" si="68"/>
        <v>189.27148808072039</v>
      </c>
      <c r="R708" s="13">
        <f>Q708*Index!$D$22</f>
        <v>247.14767084508094</v>
      </c>
      <c r="T708" s="8">
        <v>10.554970632715003</v>
      </c>
      <c r="U708" s="6">
        <f t="shared" si="69"/>
        <v>10.718572677522086</v>
      </c>
      <c r="V708" s="6">
        <f>U708*Index!$H$27</f>
        <v>11.831298690549797</v>
      </c>
      <c r="X708" s="8">
        <v>258.97896953563099</v>
      </c>
      <c r="Y708" s="41">
        <f t="shared" si="71"/>
        <v>258.98</v>
      </c>
      <c r="Z708" s="27"/>
      <c r="AA708" s="38"/>
    </row>
    <row r="709" spans="1:27">
      <c r="A709" s="2" t="s">
        <v>938</v>
      </c>
      <c r="B709" s="2" t="s">
        <v>51</v>
      </c>
      <c r="C709" s="2">
        <v>75</v>
      </c>
      <c r="D709" s="2" t="s">
        <v>63</v>
      </c>
      <c r="E709" s="2" t="s">
        <v>52</v>
      </c>
      <c r="F709" s="2" t="s">
        <v>40</v>
      </c>
      <c r="G709" s="29">
        <v>76.176565329094103</v>
      </c>
      <c r="H709" s="29">
        <v>52.107302568544199</v>
      </c>
      <c r="I709" s="29">
        <f t="shared" si="66"/>
        <v>57.028220688333221</v>
      </c>
      <c r="J709" s="8">
        <v>1.7245396446896999</v>
      </c>
      <c r="K709" s="32">
        <v>0</v>
      </c>
      <c r="L709" s="43">
        <v>1.05103692563536</v>
      </c>
      <c r="M709" s="43">
        <v>0.98793827001383505</v>
      </c>
      <c r="N709" s="8">
        <v>229.7169343494603</v>
      </c>
      <c r="O709" s="9">
        <f t="shared" si="70"/>
        <v>229.72</v>
      </c>
      <c r="P709" s="6">
        <f t="shared" si="67"/>
        <v>230.65877378029307</v>
      </c>
      <c r="Q709" s="6">
        <f t="shared" si="68"/>
        <v>234.23398477388764</v>
      </c>
      <c r="R709" s="13">
        <f>Q709*Index!$D$22</f>
        <v>305.85897726412668</v>
      </c>
      <c r="T709" s="8">
        <v>10.551293939804479</v>
      </c>
      <c r="U709" s="6">
        <f t="shared" si="69"/>
        <v>10.71483899587145</v>
      </c>
      <c r="V709" s="6">
        <f>U709*Index!$H$27</f>
        <v>11.827177404614334</v>
      </c>
      <c r="X709" s="8">
        <v>317.68615466874098</v>
      </c>
      <c r="Y709" s="41">
        <f t="shared" si="71"/>
        <v>317.69</v>
      </c>
      <c r="Z709" s="27"/>
      <c r="AA709" s="38"/>
    </row>
    <row r="710" spans="1:27">
      <c r="A710" s="2" t="s">
        <v>939</v>
      </c>
      <c r="B710" s="2" t="s">
        <v>51</v>
      </c>
      <c r="C710" s="2">
        <v>75</v>
      </c>
      <c r="D710" s="2" t="s">
        <v>1457</v>
      </c>
      <c r="E710" s="2" t="s">
        <v>52</v>
      </c>
      <c r="F710" s="2" t="s">
        <v>40</v>
      </c>
      <c r="G710" s="29">
        <v>76.176565329094103</v>
      </c>
      <c r="H710" s="29">
        <v>64.569111246008006</v>
      </c>
      <c r="I710" s="29">
        <f t="shared" si="66"/>
        <v>45.130535995667941</v>
      </c>
      <c r="J710" s="8">
        <v>1.7258886596971199</v>
      </c>
      <c r="K710" s="32">
        <v>0</v>
      </c>
      <c r="L710" s="43">
        <v>1.020786838949</v>
      </c>
      <c r="M710" s="43">
        <v>0.84433754253701698</v>
      </c>
      <c r="N710" s="8">
        <v>209.36255051713661</v>
      </c>
      <c r="O710" s="9">
        <f t="shared" si="70"/>
        <v>209.36</v>
      </c>
      <c r="P710" s="6">
        <f t="shared" si="67"/>
        <v>210.22093697425686</v>
      </c>
      <c r="Q710" s="6">
        <f t="shared" si="68"/>
        <v>213.47936149735784</v>
      </c>
      <c r="R710" s="13">
        <f>Q710*Index!$D$22</f>
        <v>278.75792335433846</v>
      </c>
      <c r="T710" s="8">
        <v>10.201455103045983</v>
      </c>
      <c r="U710" s="6">
        <f t="shared" si="69"/>
        <v>10.359577657143197</v>
      </c>
      <c r="V710" s="6">
        <f>U710*Index!$H$27</f>
        <v>11.435035359385395</v>
      </c>
      <c r="X710" s="8">
        <v>290.19295871372401</v>
      </c>
      <c r="Y710" s="41">
        <f t="shared" si="71"/>
        <v>290.19</v>
      </c>
      <c r="Z710" s="27"/>
      <c r="AA710" s="38"/>
    </row>
    <row r="711" spans="1:27">
      <c r="A711" s="2" t="s">
        <v>940</v>
      </c>
      <c r="B711" s="2" t="s">
        <v>51</v>
      </c>
      <c r="C711" s="2">
        <v>75</v>
      </c>
      <c r="D711" s="2" t="s">
        <v>1458</v>
      </c>
      <c r="E711" s="2" t="s">
        <v>52</v>
      </c>
      <c r="F711" s="2" t="s">
        <v>215</v>
      </c>
      <c r="G711" s="29">
        <v>76.176565329094103</v>
      </c>
      <c r="H711" s="29">
        <v>78.713641025237493</v>
      </c>
      <c r="I711" s="29">
        <f t="shared" si="66"/>
        <v>72.299085602153923</v>
      </c>
      <c r="J711" s="8">
        <v>1.7247006684091799</v>
      </c>
      <c r="K711" s="32">
        <v>0</v>
      </c>
      <c r="L711" s="43">
        <v>1.0045346564064199</v>
      </c>
      <c r="M711" s="43">
        <v>0.95425919873867204</v>
      </c>
      <c r="N711" s="8">
        <v>256.07605440361164</v>
      </c>
      <c r="O711" s="9">
        <f t="shared" si="70"/>
        <v>256.08</v>
      </c>
      <c r="P711" s="6">
        <f t="shared" si="67"/>
        <v>257.12596622666643</v>
      </c>
      <c r="Q711" s="6">
        <f t="shared" si="68"/>
        <v>261.11141870317977</v>
      </c>
      <c r="R711" s="13">
        <f>Q711*Index!$D$22</f>
        <v>340.95509903754527</v>
      </c>
      <c r="T711" s="8">
        <v>12.928013184953478</v>
      </c>
      <c r="U711" s="6">
        <f t="shared" si="69"/>
        <v>13.128397389320257</v>
      </c>
      <c r="V711" s="6">
        <f>U711*Index!$H$27</f>
        <v>14.491294271579294</v>
      </c>
      <c r="X711" s="8">
        <v>355.44639330912503</v>
      </c>
      <c r="Y711" s="41">
        <f t="shared" si="71"/>
        <v>355.45</v>
      </c>
      <c r="Z711" s="27"/>
      <c r="AA711" s="38"/>
    </row>
    <row r="712" spans="1:27">
      <c r="A712" s="2" t="s">
        <v>941</v>
      </c>
      <c r="B712" s="2" t="s">
        <v>51</v>
      </c>
      <c r="C712" s="2">
        <v>75</v>
      </c>
      <c r="D712" s="2" t="s">
        <v>1452</v>
      </c>
      <c r="E712" s="2" t="s">
        <v>52</v>
      </c>
      <c r="F712" s="2" t="s">
        <v>215</v>
      </c>
      <c r="G712" s="29">
        <v>76.176565329094103</v>
      </c>
      <c r="H712" s="29">
        <v>64.929868489157798</v>
      </c>
      <c r="I712" s="29">
        <f t="shared" si="66"/>
        <v>40.797791399302938</v>
      </c>
      <c r="J712" s="8">
        <v>1.7484723568051199</v>
      </c>
      <c r="K712" s="32">
        <v>0</v>
      </c>
      <c r="L712" s="43">
        <v>0.96891802186724296</v>
      </c>
      <c r="M712" s="43">
        <v>0.85557249745153396</v>
      </c>
      <c r="N712" s="8">
        <v>204.52642919466331</v>
      </c>
      <c r="O712" s="9">
        <f t="shared" si="70"/>
        <v>204.53</v>
      </c>
      <c r="P712" s="6">
        <f t="shared" si="67"/>
        <v>205.36498755436142</v>
      </c>
      <c r="Q712" s="6">
        <f t="shared" si="68"/>
        <v>208.54814486145403</v>
      </c>
      <c r="R712" s="13">
        <f>Q712*Index!$D$22</f>
        <v>272.31881982979507</v>
      </c>
      <c r="T712" s="8">
        <v>10.647680628613815</v>
      </c>
      <c r="U712" s="6">
        <f t="shared" si="69"/>
        <v>10.812719678357329</v>
      </c>
      <c r="V712" s="6">
        <f>U712*Index!$H$27</f>
        <v>11.935219363685421</v>
      </c>
      <c r="X712" s="8">
        <v>279.36470741029598</v>
      </c>
      <c r="Y712" s="41">
        <f t="shared" si="71"/>
        <v>279.36</v>
      </c>
      <c r="Z712" s="27"/>
      <c r="AA712" s="38"/>
    </row>
    <row r="713" spans="1:27">
      <c r="A713" s="2" t="s">
        <v>942</v>
      </c>
      <c r="B713" s="2" t="s">
        <v>51</v>
      </c>
      <c r="C713" s="2">
        <v>75</v>
      </c>
      <c r="D713" s="2" t="s">
        <v>221</v>
      </c>
      <c r="E713" s="2" t="s">
        <v>52</v>
      </c>
      <c r="F713" s="2" t="s">
        <v>40</v>
      </c>
      <c r="G713" s="29">
        <v>76.176565329094103</v>
      </c>
      <c r="H713" s="29">
        <v>47.016116004390398</v>
      </c>
      <c r="I713" s="29">
        <f t="shared" si="66"/>
        <v>25.355939910581668</v>
      </c>
      <c r="J713" s="8">
        <v>1.8896517116610101</v>
      </c>
      <c r="K713" s="32">
        <v>1</v>
      </c>
      <c r="L713" s="43">
        <v>1.02840761105634</v>
      </c>
      <c r="M713" s="43">
        <v>0.80141028590039398</v>
      </c>
      <c r="N713" s="8">
        <v>191.86107231538398</v>
      </c>
      <c r="O713" s="9">
        <f t="shared" si="70"/>
        <v>191.86</v>
      </c>
      <c r="P713" s="6">
        <f t="shared" si="67"/>
        <v>192.64770271187706</v>
      </c>
      <c r="Q713" s="6">
        <f t="shared" si="68"/>
        <v>195.63374210391117</v>
      </c>
      <c r="R713" s="13">
        <f>Q713*Index!$D$22</f>
        <v>255.45540001813922</v>
      </c>
      <c r="T713" s="8">
        <v>9.3047516169993276</v>
      </c>
      <c r="U713" s="6">
        <f t="shared" si="69"/>
        <v>9.4489752670628171</v>
      </c>
      <c r="V713" s="6">
        <f>U713*Index!$H$27</f>
        <v>10.429900702980737</v>
      </c>
      <c r="X713" s="8">
        <v>265.88530072112002</v>
      </c>
      <c r="Y713" s="41">
        <f t="shared" si="71"/>
        <v>265.89</v>
      </c>
      <c r="Z713" s="27"/>
      <c r="AA713" s="38"/>
    </row>
    <row r="714" spans="1:27">
      <c r="A714" s="2" t="s">
        <v>943</v>
      </c>
      <c r="B714" s="2" t="s">
        <v>51</v>
      </c>
      <c r="C714" s="2">
        <v>75</v>
      </c>
      <c r="D714" s="2" t="s">
        <v>60</v>
      </c>
      <c r="E714" s="2" t="s">
        <v>53</v>
      </c>
      <c r="F714" s="2" t="s">
        <v>40</v>
      </c>
      <c r="G714" s="29">
        <v>76.176565329094103</v>
      </c>
      <c r="H714" s="29">
        <v>18.635224668817202</v>
      </c>
      <c r="I714" s="29">
        <f t="shared" si="66"/>
        <v>18.73386098316405</v>
      </c>
      <c r="J714" s="8">
        <v>2.4849502902113501</v>
      </c>
      <c r="K714" s="32">
        <v>0</v>
      </c>
      <c r="L714" s="43">
        <v>1.00157073775528</v>
      </c>
      <c r="M714" s="43">
        <v>0.99947043212409903</v>
      </c>
      <c r="N714" s="8">
        <v>235.84769140872933</v>
      </c>
      <c r="O714" s="9">
        <f t="shared" si="70"/>
        <v>235.85</v>
      </c>
      <c r="P714" s="6">
        <f t="shared" si="67"/>
        <v>236.81466694350513</v>
      </c>
      <c r="Q714" s="6">
        <f t="shared" si="68"/>
        <v>240.48529428112948</v>
      </c>
      <c r="R714" s="13">
        <f>Q714*Index!$D$22</f>
        <v>314.02183686920165</v>
      </c>
      <c r="T714" s="8">
        <v>11.53956125052685</v>
      </c>
      <c r="U714" s="6">
        <f t="shared" si="69"/>
        <v>11.718424449910017</v>
      </c>
      <c r="V714" s="6">
        <f>U714*Index!$H$27</f>
        <v>12.934947965625849</v>
      </c>
      <c r="X714" s="8">
        <v>326.956784834828</v>
      </c>
      <c r="Y714" s="41">
        <f t="shared" si="71"/>
        <v>326.95999999999998</v>
      </c>
      <c r="Z714" s="27"/>
      <c r="AA714" s="38"/>
    </row>
    <row r="715" spans="1:27">
      <c r="A715" s="2" t="s">
        <v>944</v>
      </c>
      <c r="B715" s="2" t="s">
        <v>51</v>
      </c>
      <c r="C715" s="2">
        <v>75</v>
      </c>
      <c r="D715" s="2" t="s">
        <v>61</v>
      </c>
      <c r="E715" s="2" t="s">
        <v>53</v>
      </c>
      <c r="F715" s="2" t="s">
        <v>40</v>
      </c>
      <c r="G715" s="29">
        <v>76.176565329094103</v>
      </c>
      <c r="H715" s="29">
        <v>28.1958109138893</v>
      </c>
      <c r="I715" s="29">
        <f t="shared" si="66"/>
        <v>30.084951360255161</v>
      </c>
      <c r="J715" s="8">
        <v>2.8450385955452502</v>
      </c>
      <c r="K715" s="32">
        <v>0</v>
      </c>
      <c r="L715" s="43">
        <v>1.01885808752023</v>
      </c>
      <c r="M715" s="43">
        <v>0.9992559480573</v>
      </c>
      <c r="N715" s="8">
        <v>302.31811620237255</v>
      </c>
      <c r="O715" s="9">
        <f t="shared" si="70"/>
        <v>302.32</v>
      </c>
      <c r="P715" s="6">
        <f t="shared" si="67"/>
        <v>303.55762047880228</v>
      </c>
      <c r="Q715" s="6">
        <f t="shared" si="68"/>
        <v>308.26276359622375</v>
      </c>
      <c r="R715" s="13">
        <f>Q715*Index!$D$22</f>
        <v>402.52456829938683</v>
      </c>
      <c r="T715" s="8">
        <v>11.873506185994843</v>
      </c>
      <c r="U715" s="6">
        <f t="shared" si="69"/>
        <v>12.057545531877764</v>
      </c>
      <c r="V715" s="6">
        <f>U715*Index!$H$27</f>
        <v>13.309274187384545</v>
      </c>
      <c r="X715" s="8">
        <v>415.833842486771</v>
      </c>
      <c r="Y715" s="41">
        <f t="shared" si="71"/>
        <v>415.83</v>
      </c>
      <c r="Z715" s="27"/>
      <c r="AA715" s="38"/>
    </row>
    <row r="716" spans="1:27">
      <c r="A716" s="2" t="s">
        <v>945</v>
      </c>
      <c r="B716" s="2" t="s">
        <v>51</v>
      </c>
      <c r="C716" s="2">
        <v>75</v>
      </c>
      <c r="D716" s="2" t="s">
        <v>62</v>
      </c>
      <c r="E716" s="2" t="s">
        <v>53</v>
      </c>
      <c r="F716" s="2" t="s">
        <v>40</v>
      </c>
      <c r="G716" s="29">
        <v>76.176565329094103</v>
      </c>
      <c r="H716" s="29">
        <v>38.031632692752098</v>
      </c>
      <c r="I716" s="29">
        <f t="shared" si="66"/>
        <v>40.773620411994258</v>
      </c>
      <c r="J716" s="8">
        <v>2.8942271436833198</v>
      </c>
      <c r="K716" s="32">
        <v>0</v>
      </c>
      <c r="L716" s="43">
        <v>1.02998085356908</v>
      </c>
      <c r="M716" s="43">
        <v>0.99420166238587404</v>
      </c>
      <c r="N716" s="8">
        <v>338.48040203066387</v>
      </c>
      <c r="O716" s="9">
        <f t="shared" si="70"/>
        <v>338.48</v>
      </c>
      <c r="P716" s="6">
        <f t="shared" si="67"/>
        <v>339.8681716789896</v>
      </c>
      <c r="Q716" s="6">
        <f t="shared" si="68"/>
        <v>345.13612834001395</v>
      </c>
      <c r="R716" s="13">
        <f>Q716*Index!$D$22</f>
        <v>450.67321607016089</v>
      </c>
      <c r="T716" s="8">
        <v>13.828294709231796</v>
      </c>
      <c r="U716" s="6">
        <f t="shared" si="69"/>
        <v>14.042633277224891</v>
      </c>
      <c r="V716" s="6">
        <f>U716*Index!$H$27</f>
        <v>15.50043962972042</v>
      </c>
      <c r="X716" s="8">
        <v>466.17365569988101</v>
      </c>
      <c r="Y716" s="41">
        <f t="shared" si="71"/>
        <v>466.17</v>
      </c>
      <c r="Z716" s="27"/>
      <c r="AA716" s="38"/>
    </row>
    <row r="717" spans="1:27">
      <c r="A717" s="2" t="s">
        <v>946</v>
      </c>
      <c r="B717" s="2" t="s">
        <v>51</v>
      </c>
      <c r="C717" s="2">
        <v>75</v>
      </c>
      <c r="D717" s="2" t="s">
        <v>63</v>
      </c>
      <c r="E717" s="2" t="s">
        <v>53</v>
      </c>
      <c r="F717" s="2" t="s">
        <v>40</v>
      </c>
      <c r="G717" s="29">
        <v>76.176565329094103</v>
      </c>
      <c r="H717" s="29">
        <v>49.490186113934797</v>
      </c>
      <c r="I717" s="29">
        <f t="shared" si="66"/>
        <v>55.76928787258845</v>
      </c>
      <c r="J717" s="8">
        <v>2.8315872172582899</v>
      </c>
      <c r="K717" s="32">
        <v>0</v>
      </c>
      <c r="L717" s="43">
        <v>1.05103692563536</v>
      </c>
      <c r="M717" s="43">
        <v>0.99898135610156302</v>
      </c>
      <c r="N717" s="8">
        <v>373.61619129612103</v>
      </c>
      <c r="O717" s="9">
        <f t="shared" si="70"/>
        <v>373.62</v>
      </c>
      <c r="P717" s="6">
        <f t="shared" si="67"/>
        <v>375.14801768043515</v>
      </c>
      <c r="Q717" s="6">
        <f t="shared" si="68"/>
        <v>380.96281195448194</v>
      </c>
      <c r="R717" s="13">
        <f>Q717*Index!$D$22</f>
        <v>497.45512442417106</v>
      </c>
      <c r="T717" s="8">
        <v>11.452861148721942</v>
      </c>
      <c r="U717" s="6">
        <f t="shared" si="69"/>
        <v>11.630380496527133</v>
      </c>
      <c r="V717" s="6">
        <f>U717*Index!$H$27</f>
        <v>12.837763914940234</v>
      </c>
      <c r="X717" s="8">
        <v>510.29288833911102</v>
      </c>
      <c r="Y717" s="41">
        <f t="shared" si="71"/>
        <v>510.29</v>
      </c>
      <c r="Z717" s="27"/>
      <c r="AA717" s="38"/>
    </row>
    <row r="718" spans="1:27">
      <c r="A718" s="2" t="s">
        <v>947</v>
      </c>
      <c r="B718" s="2" t="s">
        <v>51</v>
      </c>
      <c r="C718" s="2">
        <v>75</v>
      </c>
      <c r="D718" s="2" t="s">
        <v>1457</v>
      </c>
      <c r="E718" s="2" t="s">
        <v>53</v>
      </c>
      <c r="F718" s="2" t="s">
        <v>40</v>
      </c>
      <c r="G718" s="29">
        <v>76.176565329094103</v>
      </c>
      <c r="H718" s="29">
        <v>61.349895504321097</v>
      </c>
      <c r="I718" s="29">
        <f t="shared" si="66"/>
        <v>62.9404357142555</v>
      </c>
      <c r="J718" s="8">
        <v>2.88957092479427</v>
      </c>
      <c r="K718" s="32">
        <v>0</v>
      </c>
      <c r="L718" s="43">
        <v>1.020786838949</v>
      </c>
      <c r="M718" s="43">
        <v>0.99096628297313005</v>
      </c>
      <c r="N718" s="8">
        <v>401.98844135943699</v>
      </c>
      <c r="O718" s="9">
        <f t="shared" si="70"/>
        <v>401.99</v>
      </c>
      <c r="P718" s="6">
        <f t="shared" si="67"/>
        <v>403.63659396901068</v>
      </c>
      <c r="Q718" s="6">
        <f t="shared" si="68"/>
        <v>409.89296117553039</v>
      </c>
      <c r="R718" s="13">
        <f>Q718*Index!$D$22</f>
        <v>535.23164887424264</v>
      </c>
      <c r="T718" s="8">
        <v>11.431329313770869</v>
      </c>
      <c r="U718" s="6">
        <f t="shared" si="69"/>
        <v>11.608514918134318</v>
      </c>
      <c r="V718" s="6">
        <f>U718*Index!$H$27</f>
        <v>12.813628407649274</v>
      </c>
      <c r="X718" s="8">
        <v>548.04527728189203</v>
      </c>
      <c r="Y718" s="41">
        <f t="shared" si="71"/>
        <v>548.04999999999995</v>
      </c>
      <c r="Z718" s="27"/>
      <c r="AA718" s="38"/>
    </row>
    <row r="719" spans="1:27">
      <c r="A719" s="2" t="s">
        <v>948</v>
      </c>
      <c r="B719" s="2" t="s">
        <v>51</v>
      </c>
      <c r="C719" s="2">
        <v>75</v>
      </c>
      <c r="D719" s="2" t="s">
        <v>1458</v>
      </c>
      <c r="E719" s="2" t="s">
        <v>53</v>
      </c>
      <c r="F719" s="2" t="s">
        <v>215</v>
      </c>
      <c r="G719" s="29">
        <v>76.176565329094103</v>
      </c>
      <c r="H719" s="29">
        <v>74.705975641406894</v>
      </c>
      <c r="I719" s="29">
        <f t="shared" si="66"/>
        <v>74.914623747399219</v>
      </c>
      <c r="J719" s="8">
        <v>3.2077679550421099</v>
      </c>
      <c r="K719" s="32">
        <v>0</v>
      </c>
      <c r="L719" s="43">
        <v>1.0045346564064199</v>
      </c>
      <c r="M719" s="43">
        <v>0.99686242264970404</v>
      </c>
      <c r="N719" s="8">
        <v>484.6654746087828</v>
      </c>
      <c r="O719" s="9">
        <f t="shared" si="70"/>
        <v>484.67</v>
      </c>
      <c r="P719" s="6">
        <f t="shared" si="67"/>
        <v>486.65260305467882</v>
      </c>
      <c r="Q719" s="6">
        <f t="shared" si="68"/>
        <v>494.19571840202639</v>
      </c>
      <c r="R719" s="13">
        <f>Q719*Index!$D$22</f>
        <v>645.31283598606478</v>
      </c>
      <c r="T719" s="8">
        <v>13.830194629505018</v>
      </c>
      <c r="U719" s="6">
        <f t="shared" si="69"/>
        <v>14.044562646262346</v>
      </c>
      <c r="V719" s="6">
        <f>U719*Index!$H$27</f>
        <v>15.502569292134735</v>
      </c>
      <c r="X719" s="8">
        <v>660.81540527820005</v>
      </c>
      <c r="Y719" s="41">
        <f t="shared" si="71"/>
        <v>660.82</v>
      </c>
      <c r="Z719" s="27"/>
      <c r="AA719" s="38"/>
    </row>
    <row r="720" spans="1:27">
      <c r="A720" s="2" t="s">
        <v>949</v>
      </c>
      <c r="B720" s="2" t="s">
        <v>51</v>
      </c>
      <c r="C720" s="2">
        <v>75</v>
      </c>
      <c r="D720" s="2" t="s">
        <v>1452</v>
      </c>
      <c r="E720" s="2" t="s">
        <v>53</v>
      </c>
      <c r="F720" s="2" t="s">
        <v>215</v>
      </c>
      <c r="G720" s="29">
        <v>76.176565329094103</v>
      </c>
      <c r="H720" s="29">
        <v>61.632300944681397</v>
      </c>
      <c r="I720" s="29">
        <f t="shared" si="66"/>
        <v>54.453892714723679</v>
      </c>
      <c r="J720" s="8">
        <v>3.3752730819649299</v>
      </c>
      <c r="K720" s="32">
        <v>0</v>
      </c>
      <c r="L720" s="43">
        <v>0.96891802186724296</v>
      </c>
      <c r="M720" s="43">
        <v>0.97831847707192698</v>
      </c>
      <c r="N720" s="8">
        <v>440.91346872004704</v>
      </c>
      <c r="O720" s="9">
        <f t="shared" si="70"/>
        <v>440.91</v>
      </c>
      <c r="P720" s="6">
        <f t="shared" si="67"/>
        <v>442.72121394179925</v>
      </c>
      <c r="Q720" s="6">
        <f t="shared" si="68"/>
        <v>449.58339275789717</v>
      </c>
      <c r="R720" s="13">
        <f>Q720*Index!$D$22</f>
        <v>587.05877730171335</v>
      </c>
      <c r="T720" s="8">
        <v>13.243177602430148</v>
      </c>
      <c r="U720" s="6">
        <f t="shared" si="69"/>
        <v>13.448446855267816</v>
      </c>
      <c r="V720" s="6">
        <f>U720*Index!$H$27</f>
        <v>14.844568997729857</v>
      </c>
      <c r="X720" s="8">
        <v>591.550265056282</v>
      </c>
      <c r="Y720" s="41">
        <f t="shared" si="71"/>
        <v>591.54999999999995</v>
      </c>
      <c r="Z720" s="27"/>
      <c r="AA720" s="38"/>
    </row>
    <row r="721" spans="1:27">
      <c r="A721" s="2" t="s">
        <v>950</v>
      </c>
      <c r="B721" s="2" t="s">
        <v>51</v>
      </c>
      <c r="C721" s="2">
        <v>75</v>
      </c>
      <c r="D721" s="2" t="s">
        <v>221</v>
      </c>
      <c r="E721" s="2" t="s">
        <v>53</v>
      </c>
      <c r="F721" s="2" t="s">
        <v>40</v>
      </c>
      <c r="G721" s="29">
        <v>76.176565329094103</v>
      </c>
      <c r="H721" s="29">
        <v>44.591247052792703</v>
      </c>
      <c r="I721" s="29">
        <f t="shared" si="66"/>
        <v>47.380397025327454</v>
      </c>
      <c r="J721" s="8">
        <v>3.17753766802032</v>
      </c>
      <c r="K721" s="32">
        <v>1</v>
      </c>
      <c r="L721" s="43">
        <v>1.02840761105634</v>
      </c>
      <c r="M721" s="43">
        <v>0.99483427838168603</v>
      </c>
      <c r="N721" s="8">
        <v>392.60690202734344</v>
      </c>
      <c r="O721" s="9">
        <f t="shared" si="70"/>
        <v>392.61</v>
      </c>
      <c r="P721" s="6">
        <f t="shared" si="67"/>
        <v>394.21659032565555</v>
      </c>
      <c r="Q721" s="6">
        <f t="shared" si="68"/>
        <v>400.32694747570321</v>
      </c>
      <c r="R721" s="13">
        <f>Q721*Index!$D$22</f>
        <v>522.74050174395677</v>
      </c>
      <c r="T721" s="8">
        <v>11.027987849952062</v>
      </c>
      <c r="U721" s="6">
        <f t="shared" si="69"/>
        <v>11.19892166162632</v>
      </c>
      <c r="V721" s="6">
        <f>U721*Index!$H$27</f>
        <v>12.361514091202674</v>
      </c>
      <c r="X721" s="8">
        <v>535.10201583516005</v>
      </c>
      <c r="Y721" s="41">
        <f t="shared" si="71"/>
        <v>535.1</v>
      </c>
      <c r="Z721" s="27"/>
      <c r="AA721" s="38"/>
    </row>
    <row r="722" spans="1:27">
      <c r="A722" s="2" t="s">
        <v>951</v>
      </c>
      <c r="B722" s="2" t="s">
        <v>51</v>
      </c>
      <c r="C722" s="2">
        <v>75</v>
      </c>
      <c r="D722" s="2" t="s">
        <v>60</v>
      </c>
      <c r="E722" s="2" t="s">
        <v>54</v>
      </c>
      <c r="F722" s="2" t="s">
        <v>40</v>
      </c>
      <c r="G722" s="29">
        <v>76.176565329094103</v>
      </c>
      <c r="H722" s="29">
        <v>20.4361568139634</v>
      </c>
      <c r="I722" s="29">
        <f t="shared" si="66"/>
        <v>20.463293319640869</v>
      </c>
      <c r="J722" s="8">
        <v>1.93920068430038</v>
      </c>
      <c r="K722" s="32">
        <v>0</v>
      </c>
      <c r="L722" s="43">
        <v>1.00157073775528</v>
      </c>
      <c r="M722" s="43">
        <v>0.99871216431312804</v>
      </c>
      <c r="N722" s="8">
        <v>187.40408002231837</v>
      </c>
      <c r="O722" s="9">
        <f t="shared" si="70"/>
        <v>187.4</v>
      </c>
      <c r="P722" s="6">
        <f t="shared" si="67"/>
        <v>188.17243675040987</v>
      </c>
      <c r="Q722" s="6">
        <f t="shared" si="68"/>
        <v>191.08910952004123</v>
      </c>
      <c r="R722" s="13">
        <f>Q722*Index!$D$22</f>
        <v>249.52109174308038</v>
      </c>
      <c r="T722" s="8">
        <v>9.9357094932286252</v>
      </c>
      <c r="U722" s="6">
        <f t="shared" si="69"/>
        <v>10.08971299037367</v>
      </c>
      <c r="V722" s="6">
        <f>U722*Index!$H$27</f>
        <v>11.13715526148097</v>
      </c>
      <c r="X722" s="8">
        <v>260.65824700456102</v>
      </c>
      <c r="Y722" s="41">
        <f t="shared" si="71"/>
        <v>260.66000000000003</v>
      </c>
      <c r="Z722" s="27"/>
      <c r="AA722" s="38"/>
    </row>
    <row r="723" spans="1:27">
      <c r="A723" s="2" t="s">
        <v>952</v>
      </c>
      <c r="B723" s="2" t="s">
        <v>51</v>
      </c>
      <c r="C723" s="2">
        <v>75</v>
      </c>
      <c r="D723" s="2" t="s">
        <v>61</v>
      </c>
      <c r="E723" s="2" t="s">
        <v>54</v>
      </c>
      <c r="F723" s="2" t="s">
        <v>40</v>
      </c>
      <c r="G723" s="29">
        <v>76.176565329094103</v>
      </c>
      <c r="H723" s="29">
        <v>30.901313292144199</v>
      </c>
      <c r="I723" s="29">
        <f t="shared" si="66"/>
        <v>32.779228191628732</v>
      </c>
      <c r="J723" s="8">
        <v>2.2141459313618301</v>
      </c>
      <c r="K723" s="32">
        <v>0</v>
      </c>
      <c r="L723" s="43">
        <v>1.01885808752023</v>
      </c>
      <c r="M723" s="43">
        <v>0.99870419079992301</v>
      </c>
      <c r="N723" s="8">
        <v>241.24402692220744</v>
      </c>
      <c r="O723" s="9">
        <f t="shared" si="70"/>
        <v>241.24</v>
      </c>
      <c r="P723" s="6">
        <f t="shared" si="67"/>
        <v>242.23312743258847</v>
      </c>
      <c r="Q723" s="6">
        <f t="shared" si="68"/>
        <v>245.98774090779361</v>
      </c>
      <c r="R723" s="13">
        <f>Q723*Index!$D$22</f>
        <v>321.20684334597973</v>
      </c>
      <c r="T723" s="8">
        <v>10.073252187012489</v>
      </c>
      <c r="U723" s="6">
        <f t="shared" si="69"/>
        <v>10.229387595911183</v>
      </c>
      <c r="V723" s="6">
        <f>U723*Index!$H$27</f>
        <v>11.291329891566239</v>
      </c>
      <c r="X723" s="8">
        <v>332.49817323754598</v>
      </c>
      <c r="Y723" s="41">
        <f t="shared" si="71"/>
        <v>332.5</v>
      </c>
      <c r="Z723" s="27"/>
      <c r="AA723" s="38"/>
    </row>
    <row r="724" spans="1:27">
      <c r="A724" s="2" t="s">
        <v>953</v>
      </c>
      <c r="B724" s="2" t="s">
        <v>51</v>
      </c>
      <c r="C724" s="2">
        <v>75</v>
      </c>
      <c r="D724" s="2" t="s">
        <v>62</v>
      </c>
      <c r="E724" s="2" t="s">
        <v>54</v>
      </c>
      <c r="F724" s="2" t="s">
        <v>40</v>
      </c>
      <c r="G724" s="29">
        <v>76.176565329094103</v>
      </c>
      <c r="H724" s="29">
        <v>41.6516041187149</v>
      </c>
      <c r="I724" s="29">
        <f t="shared" si="66"/>
        <v>40.429858612226909</v>
      </c>
      <c r="J724" s="8">
        <v>2.2532311271736298</v>
      </c>
      <c r="K724" s="32">
        <v>0</v>
      </c>
      <c r="L724" s="43">
        <v>1.02998085356908</v>
      </c>
      <c r="M724" s="43">
        <v>0.96082477846941805</v>
      </c>
      <c r="N724" s="8">
        <v>262.74122405298925</v>
      </c>
      <c r="O724" s="9">
        <f t="shared" si="70"/>
        <v>262.74</v>
      </c>
      <c r="P724" s="6">
        <f t="shared" si="67"/>
        <v>263.81846307160652</v>
      </c>
      <c r="Q724" s="6">
        <f t="shared" si="68"/>
        <v>267.90764924921643</v>
      </c>
      <c r="R724" s="13">
        <f>Q724*Index!$D$22</f>
        <v>349.82950778770424</v>
      </c>
      <c r="T724" s="8">
        <v>10.033102473798573</v>
      </c>
      <c r="U724" s="6">
        <f t="shared" si="69"/>
        <v>10.188615562142452</v>
      </c>
      <c r="V724" s="6">
        <f>U724*Index!$H$27</f>
        <v>11.246325195115316</v>
      </c>
      <c r="X724" s="8">
        <v>361.07583298281997</v>
      </c>
      <c r="Y724" s="41">
        <f t="shared" si="71"/>
        <v>361.08</v>
      </c>
      <c r="Z724" s="27"/>
      <c r="AA724" s="38"/>
    </row>
    <row r="725" spans="1:27">
      <c r="A725" s="2" t="s">
        <v>954</v>
      </c>
      <c r="B725" s="2" t="s">
        <v>51</v>
      </c>
      <c r="C725" s="2">
        <v>75</v>
      </c>
      <c r="D725" s="2" t="s">
        <v>63</v>
      </c>
      <c r="E725" s="2" t="s">
        <v>54</v>
      </c>
      <c r="F725" s="2" t="s">
        <v>40</v>
      </c>
      <c r="G725" s="29">
        <v>76.176565329094103</v>
      </c>
      <c r="H725" s="29">
        <v>54.172898932443999</v>
      </c>
      <c r="I725" s="29">
        <f t="shared" si="66"/>
        <v>59.852533096650461</v>
      </c>
      <c r="J725" s="8">
        <v>2.2739089001080099</v>
      </c>
      <c r="K725" s="32">
        <v>0</v>
      </c>
      <c r="L725" s="43">
        <v>1.05103692563536</v>
      </c>
      <c r="M725" s="43">
        <v>0.99289790631916497</v>
      </c>
      <c r="N725" s="8">
        <v>309.3177775839672</v>
      </c>
      <c r="O725" s="9">
        <f t="shared" si="70"/>
        <v>309.32</v>
      </c>
      <c r="P725" s="6">
        <f t="shared" si="67"/>
        <v>310.58598047206146</v>
      </c>
      <c r="Q725" s="6">
        <f t="shared" si="68"/>
        <v>315.40006316937843</v>
      </c>
      <c r="R725" s="13">
        <f>Q725*Index!$D$22</f>
        <v>411.84433951012761</v>
      </c>
      <c r="T725" s="8">
        <v>9.712636987719744</v>
      </c>
      <c r="U725" s="6">
        <f t="shared" si="69"/>
        <v>9.8631828610294008</v>
      </c>
      <c r="V725" s="6">
        <f>U725*Index!$H$27</f>
        <v>10.887108384595818</v>
      </c>
      <c r="X725" s="8">
        <v>422.731447894724</v>
      </c>
      <c r="Y725" s="41">
        <f t="shared" si="71"/>
        <v>422.73</v>
      </c>
      <c r="Z725" s="27"/>
      <c r="AA725" s="38"/>
    </row>
    <row r="726" spans="1:27">
      <c r="A726" s="2" t="s">
        <v>955</v>
      </c>
      <c r="B726" s="2" t="s">
        <v>51</v>
      </c>
      <c r="C726" s="2">
        <v>75</v>
      </c>
      <c r="D726" s="2" t="s">
        <v>1457</v>
      </c>
      <c r="E726" s="2" t="s">
        <v>54</v>
      </c>
      <c r="F726" s="2" t="s">
        <v>40</v>
      </c>
      <c r="G726" s="29">
        <v>76.176565329094103</v>
      </c>
      <c r="H726" s="29">
        <v>67.110701384999103</v>
      </c>
      <c r="I726" s="29">
        <f t="shared" si="66"/>
        <v>61.797755314350695</v>
      </c>
      <c r="J726" s="8">
        <v>2.3644604335863799</v>
      </c>
      <c r="K726" s="32">
        <v>0</v>
      </c>
      <c r="L726" s="43">
        <v>1.020786838949</v>
      </c>
      <c r="M726" s="43">
        <v>0.94331253171520602</v>
      </c>
      <c r="N726" s="8">
        <v>326.23482201238511</v>
      </c>
      <c r="O726" s="9">
        <f t="shared" si="70"/>
        <v>326.23</v>
      </c>
      <c r="P726" s="6">
        <f t="shared" si="67"/>
        <v>327.57238478263588</v>
      </c>
      <c r="Q726" s="6">
        <f t="shared" si="68"/>
        <v>332.64975674676674</v>
      </c>
      <c r="R726" s="13">
        <f>Q726*Index!$D$22</f>
        <v>434.36871248184906</v>
      </c>
      <c r="T726" s="8">
        <v>10.577129536170398</v>
      </c>
      <c r="U726" s="6">
        <f t="shared" si="69"/>
        <v>10.74107504398104</v>
      </c>
      <c r="V726" s="6">
        <f>U726*Index!$H$27</f>
        <v>11.856137092716757</v>
      </c>
      <c r="X726" s="8">
        <v>446.22484957456601</v>
      </c>
      <c r="Y726" s="41">
        <f t="shared" si="71"/>
        <v>446.22</v>
      </c>
      <c r="Z726" s="27"/>
      <c r="AA726" s="38"/>
    </row>
    <row r="727" spans="1:27">
      <c r="A727" s="2" t="s">
        <v>956</v>
      </c>
      <c r="B727" s="2" t="s">
        <v>51</v>
      </c>
      <c r="C727" s="2">
        <v>75</v>
      </c>
      <c r="D727" s="2" t="s">
        <v>1458</v>
      </c>
      <c r="E727" s="2" t="s">
        <v>54</v>
      </c>
      <c r="F727" s="2" t="s">
        <v>215</v>
      </c>
      <c r="G727" s="29">
        <v>76.176565329094103</v>
      </c>
      <c r="H727" s="29">
        <v>81.875051803958499</v>
      </c>
      <c r="I727" s="29">
        <f t="shared" si="66"/>
        <v>75.342120347554243</v>
      </c>
      <c r="J727" s="8">
        <v>2.30496843471875</v>
      </c>
      <c r="K727" s="32">
        <v>0</v>
      </c>
      <c r="L727" s="43">
        <v>1.0045346564064199</v>
      </c>
      <c r="M727" s="43">
        <v>0.95433824002796797</v>
      </c>
      <c r="N727" s="8">
        <v>349.24578775474572</v>
      </c>
      <c r="O727" s="9">
        <f t="shared" si="70"/>
        <v>349.25</v>
      </c>
      <c r="P727" s="6">
        <f t="shared" si="67"/>
        <v>350.67769548454015</v>
      </c>
      <c r="Q727" s="6">
        <f t="shared" si="68"/>
        <v>356.11319976455053</v>
      </c>
      <c r="R727" s="13">
        <f>Q727*Index!$D$22</f>
        <v>465.00689972629243</v>
      </c>
      <c r="T727" s="8">
        <v>12.233072280940981</v>
      </c>
      <c r="U727" s="6">
        <f t="shared" si="69"/>
        <v>12.422684901295566</v>
      </c>
      <c r="V727" s="6">
        <f>U727*Index!$H$27</f>
        <v>13.7123197302226</v>
      </c>
      <c r="X727" s="8">
        <v>478.71921945651502</v>
      </c>
      <c r="Y727" s="41">
        <f t="shared" si="71"/>
        <v>478.72</v>
      </c>
      <c r="Z727" s="27"/>
      <c r="AA727" s="38"/>
    </row>
    <row r="728" spans="1:27">
      <c r="A728" s="2" t="s">
        <v>957</v>
      </c>
      <c r="B728" s="2" t="s">
        <v>51</v>
      </c>
      <c r="C728" s="2">
        <v>75</v>
      </c>
      <c r="D728" s="2" t="s">
        <v>1452</v>
      </c>
      <c r="E728" s="2" t="s">
        <v>54</v>
      </c>
      <c r="F728" s="2" t="s">
        <v>215</v>
      </c>
      <c r="G728" s="29">
        <v>76.176565329094103</v>
      </c>
      <c r="H728" s="29">
        <v>67.531374873053096</v>
      </c>
      <c r="I728" s="29">
        <f t="shared" si="66"/>
        <v>57.957158968363757</v>
      </c>
      <c r="J728" s="8">
        <v>2.48077722076644</v>
      </c>
      <c r="K728" s="32">
        <v>0</v>
      </c>
      <c r="L728" s="43">
        <v>0.96891802186724296</v>
      </c>
      <c r="M728" s="43">
        <v>0.96331912991579405</v>
      </c>
      <c r="N728" s="8">
        <v>332.75588777369944</v>
      </c>
      <c r="O728" s="9">
        <f t="shared" si="70"/>
        <v>332.76</v>
      </c>
      <c r="P728" s="6">
        <f t="shared" si="67"/>
        <v>334.12018691357162</v>
      </c>
      <c r="Q728" s="6">
        <f t="shared" si="68"/>
        <v>339.29904981073201</v>
      </c>
      <c r="R728" s="13">
        <f>Q728*Index!$D$22</f>
        <v>443.05125262664103</v>
      </c>
      <c r="T728" s="8">
        <v>11.470939176394783</v>
      </c>
      <c r="U728" s="6">
        <f t="shared" si="69"/>
        <v>11.648738733628903</v>
      </c>
      <c r="V728" s="6">
        <f>U728*Index!$H$27</f>
        <v>12.858027973702319</v>
      </c>
      <c r="X728" s="8">
        <v>448.06738064981801</v>
      </c>
      <c r="Y728" s="41">
        <f t="shared" si="71"/>
        <v>448.07</v>
      </c>
      <c r="Z728" s="27"/>
      <c r="AA728" s="38"/>
    </row>
    <row r="729" spans="1:27">
      <c r="A729" s="2" t="s">
        <v>958</v>
      </c>
      <c r="B729" s="2" t="s">
        <v>51</v>
      </c>
      <c r="C729" s="2">
        <v>75</v>
      </c>
      <c r="D729" s="2" t="s">
        <v>221</v>
      </c>
      <c r="E729" s="2" t="s">
        <v>54</v>
      </c>
      <c r="F729" s="2" t="s">
        <v>40</v>
      </c>
      <c r="G729" s="29">
        <v>76.176565329094103</v>
      </c>
      <c r="H729" s="29">
        <v>48.928050332201501</v>
      </c>
      <c r="I729" s="29">
        <f t="shared" si="66"/>
        <v>47.462155081641853</v>
      </c>
      <c r="J729" s="8">
        <v>2.5715442965362398</v>
      </c>
      <c r="K729" s="32">
        <v>1</v>
      </c>
      <c r="L729" s="43">
        <v>1.02840761105634</v>
      </c>
      <c r="M729" s="43">
        <v>0.96098340183569098</v>
      </c>
      <c r="N729" s="8">
        <v>317.94244630326693</v>
      </c>
      <c r="O729" s="9">
        <f t="shared" si="70"/>
        <v>317.94</v>
      </c>
      <c r="P729" s="6">
        <f t="shared" si="67"/>
        <v>319.24601033311035</v>
      </c>
      <c r="Q729" s="6">
        <f t="shared" si="68"/>
        <v>324.1943234932736</v>
      </c>
      <c r="R729" s="13">
        <f>Q729*Index!$D$22</f>
        <v>423.32774347073394</v>
      </c>
      <c r="T729" s="8">
        <v>11.474708165348607</v>
      </c>
      <c r="U729" s="6">
        <f t="shared" si="69"/>
        <v>11.652566141911512</v>
      </c>
      <c r="V729" s="6">
        <f>U729*Index!$H$27</f>
        <v>12.862252716302347</v>
      </c>
      <c r="X729" s="8">
        <v>436.189996187036</v>
      </c>
      <c r="Y729" s="41">
        <f t="shared" si="71"/>
        <v>436.19</v>
      </c>
      <c r="Z729" s="27"/>
      <c r="AA729" s="38"/>
    </row>
    <row r="730" spans="1:27">
      <c r="A730" s="2" t="s">
        <v>959</v>
      </c>
      <c r="B730" s="2" t="s">
        <v>51</v>
      </c>
      <c r="C730" s="2">
        <v>75</v>
      </c>
      <c r="D730" s="2" t="s">
        <v>60</v>
      </c>
      <c r="E730" s="2" t="s">
        <v>55</v>
      </c>
      <c r="F730" s="2" t="s">
        <v>40</v>
      </c>
      <c r="G730" s="29">
        <v>76.176565329094103</v>
      </c>
      <c r="H730" s="29">
        <v>17.143934552232501</v>
      </c>
      <c r="I730" s="29">
        <f t="shared" si="66"/>
        <v>17.290516584737716</v>
      </c>
      <c r="J730" s="8">
        <v>1.3558380158188299</v>
      </c>
      <c r="K730" s="32">
        <v>1</v>
      </c>
      <c r="L730" s="43">
        <v>1.00157073775528</v>
      </c>
      <c r="M730" s="43">
        <v>1</v>
      </c>
      <c r="N730" s="8">
        <v>126.726222886426</v>
      </c>
      <c r="O730" s="9">
        <f t="shared" si="70"/>
        <v>126.73</v>
      </c>
      <c r="P730" s="6">
        <f t="shared" si="67"/>
        <v>127.24580040026035</v>
      </c>
      <c r="Q730" s="6">
        <f t="shared" si="68"/>
        <v>129.21811030646438</v>
      </c>
      <c r="R730" s="13">
        <f>Q730*Index!$D$22</f>
        <v>168.73093415752822</v>
      </c>
      <c r="T730" s="8">
        <v>9.4223971168730998</v>
      </c>
      <c r="U730" s="6">
        <f t="shared" si="69"/>
        <v>9.5684442721846334</v>
      </c>
      <c r="V730" s="6">
        <f>U730*Index!$H$27</f>
        <v>10.561772130864343</v>
      </c>
      <c r="X730" s="8">
        <v>179.29270628839299</v>
      </c>
      <c r="Y730" s="41">
        <f t="shared" si="71"/>
        <v>179.29</v>
      </c>
      <c r="Z730" s="27"/>
      <c r="AA730" s="38"/>
    </row>
    <row r="731" spans="1:27">
      <c r="A731" s="2" t="s">
        <v>960</v>
      </c>
      <c r="B731" s="2" t="s">
        <v>51</v>
      </c>
      <c r="C731" s="2">
        <v>75</v>
      </c>
      <c r="D731" s="2" t="s">
        <v>61</v>
      </c>
      <c r="E731" s="2" t="s">
        <v>55</v>
      </c>
      <c r="F731" s="2" t="s">
        <v>40</v>
      </c>
      <c r="G731" s="29">
        <v>76.176565329094103</v>
      </c>
      <c r="H731" s="29">
        <v>25.939301015622998</v>
      </c>
      <c r="I731" s="29">
        <f t="shared" si="66"/>
        <v>27.807974491188915</v>
      </c>
      <c r="J731" s="8">
        <v>1.6801439959973401</v>
      </c>
      <c r="K731" s="32">
        <v>0</v>
      </c>
      <c r="L731" s="43">
        <v>1.01885808752023</v>
      </c>
      <c r="M731" s="43">
        <v>0.999451791570245</v>
      </c>
      <c r="N731" s="8">
        <v>174.70900025559439</v>
      </c>
      <c r="O731" s="9">
        <f t="shared" si="70"/>
        <v>174.71</v>
      </c>
      <c r="P731" s="6">
        <f t="shared" si="67"/>
        <v>175.42530715664233</v>
      </c>
      <c r="Q731" s="6">
        <f t="shared" si="68"/>
        <v>178.1443994175703</v>
      </c>
      <c r="R731" s="13">
        <f>Q731*Index!$D$22</f>
        <v>232.61809708692769</v>
      </c>
      <c r="T731" s="8">
        <v>10.075751246769437</v>
      </c>
      <c r="U731" s="6">
        <f t="shared" si="69"/>
        <v>10.231925391094364</v>
      </c>
      <c r="V731" s="6">
        <f>U731*Index!$H$27</f>
        <v>11.294131142603202</v>
      </c>
      <c r="X731" s="8">
        <v>243.912228229531</v>
      </c>
      <c r="Y731" s="41">
        <f t="shared" si="71"/>
        <v>243.91</v>
      </c>
      <c r="Z731" s="27"/>
      <c r="AA731" s="38"/>
    </row>
    <row r="732" spans="1:27">
      <c r="A732" s="2" t="s">
        <v>961</v>
      </c>
      <c r="B732" s="2" t="s">
        <v>51</v>
      </c>
      <c r="C732" s="2">
        <v>75</v>
      </c>
      <c r="D732" s="2" t="s">
        <v>62</v>
      </c>
      <c r="E732" s="2" t="s">
        <v>55</v>
      </c>
      <c r="F732" s="2" t="s">
        <v>40</v>
      </c>
      <c r="G732" s="29">
        <v>76.176565329094103</v>
      </c>
      <c r="H732" s="29">
        <v>34.987764330327799</v>
      </c>
      <c r="I732" s="29">
        <f t="shared" si="66"/>
        <v>36.851023183196276</v>
      </c>
      <c r="J732" s="8">
        <v>1.72438944929476</v>
      </c>
      <c r="K732" s="32">
        <v>0</v>
      </c>
      <c r="L732" s="43">
        <v>1.02998085356908</v>
      </c>
      <c r="M732" s="43">
        <v>0.987165244910437</v>
      </c>
      <c r="N732" s="8">
        <v>194.90358110982288</v>
      </c>
      <c r="O732" s="9">
        <f t="shared" si="70"/>
        <v>194.9</v>
      </c>
      <c r="P732" s="6">
        <f t="shared" si="67"/>
        <v>195.70268579237316</v>
      </c>
      <c r="Q732" s="6">
        <f t="shared" si="68"/>
        <v>198.73607742215495</v>
      </c>
      <c r="R732" s="13">
        <f>Q732*Index!$D$22</f>
        <v>259.50637967629768</v>
      </c>
      <c r="T732" s="8">
        <v>10.974140117258418</v>
      </c>
      <c r="U732" s="6">
        <f t="shared" si="69"/>
        <v>11.144239289075925</v>
      </c>
      <c r="V732" s="6">
        <f>U732*Index!$H$27</f>
        <v>12.301154983491589</v>
      </c>
      <c r="X732" s="8">
        <v>271.80753465978898</v>
      </c>
      <c r="Y732" s="41">
        <f t="shared" si="71"/>
        <v>271.81</v>
      </c>
      <c r="Z732" s="27"/>
      <c r="AA732" s="38"/>
    </row>
    <row r="733" spans="1:27">
      <c r="A733" s="2" t="s">
        <v>962</v>
      </c>
      <c r="B733" s="2" t="s">
        <v>51</v>
      </c>
      <c r="C733" s="2">
        <v>75</v>
      </c>
      <c r="D733" s="2" t="s">
        <v>63</v>
      </c>
      <c r="E733" s="2" t="s">
        <v>55</v>
      </c>
      <c r="F733" s="2" t="s">
        <v>40</v>
      </c>
      <c r="G733" s="29">
        <v>76.176565329094103</v>
      </c>
      <c r="H733" s="29">
        <v>45.529041694299103</v>
      </c>
      <c r="I733" s="29">
        <f t="shared" si="66"/>
        <v>51.359692513018302</v>
      </c>
      <c r="J733" s="8">
        <v>1.71269449571428</v>
      </c>
      <c r="K733" s="32">
        <v>0</v>
      </c>
      <c r="L733" s="43">
        <v>1.05103692563536</v>
      </c>
      <c r="M733" s="43">
        <v>0.99702284342805902</v>
      </c>
      <c r="N733" s="8">
        <v>218.43064681018205</v>
      </c>
      <c r="O733" s="9">
        <f t="shared" si="70"/>
        <v>218.43</v>
      </c>
      <c r="P733" s="6">
        <f t="shared" si="67"/>
        <v>219.3262124621038</v>
      </c>
      <c r="Q733" s="6">
        <f t="shared" si="68"/>
        <v>222.72576875526642</v>
      </c>
      <c r="R733" s="13">
        <f>Q733*Index!$D$22</f>
        <v>290.83173352326656</v>
      </c>
      <c r="T733" s="8">
        <v>9.6518354244237976</v>
      </c>
      <c r="U733" s="6">
        <f t="shared" si="69"/>
        <v>9.8014388735023665</v>
      </c>
      <c r="V733" s="6">
        <f>U733*Index!$H$27</f>
        <v>10.818954575244888</v>
      </c>
      <c r="X733" s="8">
        <v>301.65068809851198</v>
      </c>
      <c r="Y733" s="41">
        <f t="shared" si="71"/>
        <v>301.64999999999998</v>
      </c>
      <c r="Z733" s="27"/>
      <c r="AA733" s="38"/>
    </row>
    <row r="734" spans="1:27">
      <c r="A734" s="2" t="s">
        <v>963</v>
      </c>
      <c r="B734" s="2" t="s">
        <v>51</v>
      </c>
      <c r="C734" s="2">
        <v>75</v>
      </c>
      <c r="D734" s="2" t="s">
        <v>1457</v>
      </c>
      <c r="E734" s="2" t="s">
        <v>55</v>
      </c>
      <c r="F734" s="2" t="s">
        <v>40</v>
      </c>
      <c r="G734" s="29">
        <v>76.176565329094103</v>
      </c>
      <c r="H734" s="29">
        <v>56.439213756220099</v>
      </c>
      <c r="I734" s="29">
        <f t="shared" si="66"/>
        <v>57.226219048483131</v>
      </c>
      <c r="J734" s="8">
        <v>1.71060167776137</v>
      </c>
      <c r="K734" s="32">
        <v>0</v>
      </c>
      <c r="L734" s="43">
        <v>1.020786838949</v>
      </c>
      <c r="M734" s="43">
        <v>0.98545008480575402</v>
      </c>
      <c r="N734" s="8">
        <v>228.19902677432177</v>
      </c>
      <c r="O734" s="9">
        <f t="shared" si="70"/>
        <v>228.2</v>
      </c>
      <c r="P734" s="6">
        <f t="shared" si="67"/>
        <v>229.13464278409649</v>
      </c>
      <c r="Q734" s="6">
        <f t="shared" si="68"/>
        <v>232.68622974725</v>
      </c>
      <c r="R734" s="13">
        <f>Q734*Index!$D$22</f>
        <v>303.83794359576393</v>
      </c>
      <c r="T734" s="8">
        <v>10.480437734839645</v>
      </c>
      <c r="U734" s="6">
        <f t="shared" si="69"/>
        <v>10.642884519729661</v>
      </c>
      <c r="V734" s="6">
        <f>U734*Index!$H$27</f>
        <v>11.74775312631086</v>
      </c>
      <c r="X734" s="8">
        <v>315.585696722075</v>
      </c>
      <c r="Y734" s="41">
        <f t="shared" si="71"/>
        <v>315.58999999999997</v>
      </c>
      <c r="Z734" s="27"/>
      <c r="AA734" s="38"/>
    </row>
    <row r="735" spans="1:27">
      <c r="A735" s="2" t="s">
        <v>964</v>
      </c>
      <c r="B735" s="2" t="s">
        <v>51</v>
      </c>
      <c r="C735" s="2">
        <v>75</v>
      </c>
      <c r="D735" s="2" t="s">
        <v>1458</v>
      </c>
      <c r="E735" s="2" t="s">
        <v>55</v>
      </c>
      <c r="F735" s="2" t="s">
        <v>215</v>
      </c>
      <c r="G735" s="29">
        <v>76.176565329094103</v>
      </c>
      <c r="H735" s="29">
        <v>68.727263619007999</v>
      </c>
      <c r="I735" s="29">
        <f t="shared" si="66"/>
        <v>67.865179975994096</v>
      </c>
      <c r="J735" s="8">
        <v>1.55933154650274</v>
      </c>
      <c r="K735" s="32">
        <v>0</v>
      </c>
      <c r="L735" s="43">
        <v>1.0045346564064199</v>
      </c>
      <c r="M735" s="43">
        <v>0.98956332001826197</v>
      </c>
      <c r="N735" s="8">
        <v>224.60883746753575</v>
      </c>
      <c r="O735" s="9">
        <f t="shared" si="70"/>
        <v>224.61</v>
      </c>
      <c r="P735" s="6">
        <f t="shared" si="67"/>
        <v>225.52973370115265</v>
      </c>
      <c r="Q735" s="6">
        <f t="shared" si="68"/>
        <v>229.02544457352053</v>
      </c>
      <c r="R735" s="13">
        <f>Q735*Index!$D$22</f>
        <v>299.05774908085851</v>
      </c>
      <c r="T735" s="8">
        <v>13.39298227580567</v>
      </c>
      <c r="U735" s="6">
        <f t="shared" si="69"/>
        <v>13.600573501080659</v>
      </c>
      <c r="V735" s="6">
        <f>U735*Index!$H$27</f>
        <v>15.012488350385615</v>
      </c>
      <c r="X735" s="8">
        <v>314.07023743124398</v>
      </c>
      <c r="Y735" s="41">
        <f t="shared" si="71"/>
        <v>314.07</v>
      </c>
      <c r="Z735" s="27"/>
      <c r="AA735" s="38"/>
    </row>
    <row r="736" spans="1:27">
      <c r="A736" s="2" t="s">
        <v>965</v>
      </c>
      <c r="B736" s="2" t="s">
        <v>51</v>
      </c>
      <c r="C736" s="2">
        <v>75</v>
      </c>
      <c r="D736" s="2" t="s">
        <v>1452</v>
      </c>
      <c r="E736" s="2" t="s">
        <v>55</v>
      </c>
      <c r="F736" s="2" t="s">
        <v>215</v>
      </c>
      <c r="G736" s="29">
        <v>76.176565329094103</v>
      </c>
      <c r="H736" s="29">
        <v>56.699769912493501</v>
      </c>
      <c r="I736" s="29">
        <f t="shared" si="66"/>
        <v>51.71831973591047</v>
      </c>
      <c r="J736" s="8">
        <v>1.61943236399325</v>
      </c>
      <c r="K736" s="32">
        <v>0</v>
      </c>
      <c r="L736" s="43">
        <v>0.96891802186724296</v>
      </c>
      <c r="M736" s="43">
        <v>0.99338706440770497</v>
      </c>
      <c r="N736" s="8">
        <v>207.11711606346523</v>
      </c>
      <c r="O736" s="9">
        <f t="shared" si="70"/>
        <v>207.12</v>
      </c>
      <c r="P736" s="6">
        <f t="shared" si="67"/>
        <v>207.96629623932543</v>
      </c>
      <c r="Q736" s="6">
        <f t="shared" si="68"/>
        <v>211.18977383103498</v>
      </c>
      <c r="R736" s="13">
        <f>Q736*Index!$D$22</f>
        <v>275.76821653338305</v>
      </c>
      <c r="T736" s="8">
        <v>10.921991902783068</v>
      </c>
      <c r="U736" s="6">
        <f t="shared" si="69"/>
        <v>11.091282777276206</v>
      </c>
      <c r="V736" s="6">
        <f>U736*Index!$H$27</f>
        <v>12.242700903124524</v>
      </c>
      <c r="X736" s="8">
        <v>283.05696520236597</v>
      </c>
      <c r="Y736" s="41">
        <f t="shared" si="71"/>
        <v>283.06</v>
      </c>
      <c r="Z736" s="27"/>
      <c r="AA736" s="38"/>
    </row>
    <row r="737" spans="1:27">
      <c r="A737" s="2" t="s">
        <v>966</v>
      </c>
      <c r="B737" s="2" t="s">
        <v>51</v>
      </c>
      <c r="C737" s="2">
        <v>75</v>
      </c>
      <c r="D737" s="2" t="s">
        <v>221</v>
      </c>
      <c r="E737" s="2" t="s">
        <v>55</v>
      </c>
      <c r="F737" s="2" t="s">
        <v>40</v>
      </c>
      <c r="G737" s="29">
        <v>76.176565329094103</v>
      </c>
      <c r="H737" s="29">
        <v>41.0230023759243</v>
      </c>
      <c r="I737" s="29">
        <f t="shared" si="66"/>
        <v>42.507642837255531</v>
      </c>
      <c r="J737" s="8">
        <v>1.98571818047772</v>
      </c>
      <c r="K737" s="32">
        <v>1</v>
      </c>
      <c r="L737" s="43">
        <v>1.02840761105634</v>
      </c>
      <c r="M737" s="43">
        <v>0.98469480054971004</v>
      </c>
      <c r="N737" s="8">
        <v>235.6733898915233</v>
      </c>
      <c r="O737" s="9">
        <f t="shared" si="70"/>
        <v>235.67</v>
      </c>
      <c r="P737" s="6">
        <f t="shared" si="67"/>
        <v>236.63965079007855</v>
      </c>
      <c r="Q737" s="6">
        <f t="shared" si="68"/>
        <v>240.30756537732478</v>
      </c>
      <c r="R737" s="13">
        <f>Q737*Index!$D$22</f>
        <v>313.78976131961622</v>
      </c>
      <c r="T737" s="8">
        <v>10.675860043011587</v>
      </c>
      <c r="U737" s="6">
        <f t="shared" si="69"/>
        <v>10.841335873678268</v>
      </c>
      <c r="V737" s="6">
        <f>U737*Index!$H$27</f>
        <v>11.966806288961317</v>
      </c>
      <c r="X737" s="8">
        <v>325.756567608578</v>
      </c>
      <c r="Y737" s="41">
        <f t="shared" si="71"/>
        <v>325.76</v>
      </c>
      <c r="Z737" s="27"/>
      <c r="AA737" s="38"/>
    </row>
    <row r="738" spans="1:27">
      <c r="A738" s="2" t="s">
        <v>967</v>
      </c>
      <c r="B738" s="2" t="s">
        <v>51</v>
      </c>
      <c r="C738" s="2">
        <v>75</v>
      </c>
      <c r="D738" s="2" t="s">
        <v>60</v>
      </c>
      <c r="E738" s="2" t="s">
        <v>56</v>
      </c>
      <c r="F738" s="2" t="s">
        <v>40</v>
      </c>
      <c r="G738" s="29">
        <v>76.176565329094103</v>
      </c>
      <c r="H738" s="29">
        <v>18.412077984972601</v>
      </c>
      <c r="I738" s="29">
        <f t="shared" si="66"/>
        <v>18.560651938246721</v>
      </c>
      <c r="J738" s="8">
        <v>1.3839569813957</v>
      </c>
      <c r="K738" s="32">
        <v>1</v>
      </c>
      <c r="L738" s="43">
        <v>1.00157073775528</v>
      </c>
      <c r="M738" s="43">
        <v>1</v>
      </c>
      <c r="N738" s="8">
        <v>131.11223323513801</v>
      </c>
      <c r="O738" s="9">
        <f t="shared" si="70"/>
        <v>131.11000000000001</v>
      </c>
      <c r="P738" s="6">
        <f t="shared" si="67"/>
        <v>131.64979339140208</v>
      </c>
      <c r="Q738" s="6">
        <f t="shared" si="68"/>
        <v>133.69036518896883</v>
      </c>
      <c r="R738" s="13">
        <f>Q738*Index!$D$22</f>
        <v>174.57073279199093</v>
      </c>
      <c r="T738" s="8">
        <v>9.3859531251599702</v>
      </c>
      <c r="U738" s="6">
        <f t="shared" si="69"/>
        <v>9.5314353985999496</v>
      </c>
      <c r="V738" s="6">
        <f>U738*Index!$H$27</f>
        <v>10.520921259134058</v>
      </c>
      <c r="X738" s="8">
        <v>185.091654051125</v>
      </c>
      <c r="Y738" s="41">
        <f t="shared" si="71"/>
        <v>185.09</v>
      </c>
      <c r="Z738" s="27"/>
      <c r="AA738" s="38"/>
    </row>
    <row r="739" spans="1:27">
      <c r="A739" s="2" t="s">
        <v>968</v>
      </c>
      <c r="B739" s="2" t="s">
        <v>51</v>
      </c>
      <c r="C739" s="2">
        <v>75</v>
      </c>
      <c r="D739" s="2" t="s">
        <v>61</v>
      </c>
      <c r="E739" s="2" t="s">
        <v>56</v>
      </c>
      <c r="F739" s="2" t="s">
        <v>40</v>
      </c>
      <c r="G739" s="29">
        <v>76.176565329094103</v>
      </c>
      <c r="H739" s="29">
        <v>27.8578462231225</v>
      </c>
      <c r="I739" s="29">
        <f t="shared" si="66"/>
        <v>29.757717955607063</v>
      </c>
      <c r="J739" s="8">
        <v>1.6848644453177899</v>
      </c>
      <c r="K739" s="32">
        <v>0</v>
      </c>
      <c r="L739" s="43">
        <v>1.01885808752023</v>
      </c>
      <c r="M739" s="43">
        <v>0.99941490123002197</v>
      </c>
      <c r="N739" s="8">
        <v>178.48490744661527</v>
      </c>
      <c r="O739" s="9">
        <f t="shared" si="70"/>
        <v>178.48</v>
      </c>
      <c r="P739" s="6">
        <f t="shared" si="67"/>
        <v>179.21669556714639</v>
      </c>
      <c r="Q739" s="6">
        <f t="shared" si="68"/>
        <v>181.99455434843716</v>
      </c>
      <c r="R739" s="13">
        <f>Q739*Index!$D$22</f>
        <v>237.64556759083493</v>
      </c>
      <c r="T739" s="8">
        <v>10.760275811216493</v>
      </c>
      <c r="U739" s="6">
        <f t="shared" si="69"/>
        <v>10.92706008629035</v>
      </c>
      <c r="V739" s="6">
        <f>U739*Index!$H$27</f>
        <v>12.061429779881211</v>
      </c>
      <c r="X739" s="8">
        <v>249.70699737071601</v>
      </c>
      <c r="Y739" s="41">
        <f t="shared" si="71"/>
        <v>249.71</v>
      </c>
      <c r="Z739" s="27"/>
      <c r="AA739" s="38"/>
    </row>
    <row r="740" spans="1:27">
      <c r="A740" s="2" t="s">
        <v>969</v>
      </c>
      <c r="B740" s="2" t="s">
        <v>51</v>
      </c>
      <c r="C740" s="2">
        <v>75</v>
      </c>
      <c r="D740" s="2" t="s">
        <v>62</v>
      </c>
      <c r="E740" s="2" t="s">
        <v>56</v>
      </c>
      <c r="F740" s="2" t="s">
        <v>40</v>
      </c>
      <c r="G740" s="29">
        <v>76.176565329094103</v>
      </c>
      <c r="H740" s="29">
        <v>37.575264656375097</v>
      </c>
      <c r="I740" s="29">
        <f t="shared" si="66"/>
        <v>40.008788067013612</v>
      </c>
      <c r="J740" s="8">
        <v>1.7711069120670599</v>
      </c>
      <c r="K740" s="32">
        <v>0</v>
      </c>
      <c r="L740" s="43">
        <v>1.02998085356908</v>
      </c>
      <c r="M740" s="43">
        <v>0.99166238352063496</v>
      </c>
      <c r="N740" s="8">
        <v>205.7766824808005</v>
      </c>
      <c r="O740" s="9">
        <f t="shared" si="70"/>
        <v>205.78</v>
      </c>
      <c r="P740" s="6">
        <f t="shared" si="67"/>
        <v>206.62036687897179</v>
      </c>
      <c r="Q740" s="6">
        <f t="shared" si="68"/>
        <v>209.82298256559588</v>
      </c>
      <c r="R740" s="13">
        <f>Q740*Index!$D$22</f>
        <v>273.98348243946282</v>
      </c>
      <c r="T740" s="8">
        <v>12.834830115211609</v>
      </c>
      <c r="U740" s="6">
        <f t="shared" si="69"/>
        <v>13.03376998199739</v>
      </c>
      <c r="V740" s="6">
        <f>U740*Index!$H$27</f>
        <v>14.386843319569889</v>
      </c>
      <c r="X740" s="8">
        <v>288.37032575903299</v>
      </c>
      <c r="Y740" s="41">
        <f t="shared" si="71"/>
        <v>288.37</v>
      </c>
      <c r="Z740" s="27"/>
      <c r="AA740" s="38"/>
    </row>
    <row r="741" spans="1:27">
      <c r="A741" s="2" t="s">
        <v>970</v>
      </c>
      <c r="B741" s="2" t="s">
        <v>51</v>
      </c>
      <c r="C741" s="2">
        <v>75</v>
      </c>
      <c r="D741" s="2" t="s">
        <v>63</v>
      </c>
      <c r="E741" s="2" t="s">
        <v>56</v>
      </c>
      <c r="F741" s="2" t="s">
        <v>40</v>
      </c>
      <c r="G741" s="29">
        <v>76.176565329094103</v>
      </c>
      <c r="H741" s="29">
        <v>48.895834749864903</v>
      </c>
      <c r="I741" s="29">
        <f t="shared" si="66"/>
        <v>55.176397165187552</v>
      </c>
      <c r="J741" s="8">
        <v>1.71542144161225</v>
      </c>
      <c r="K741" s="32">
        <v>0</v>
      </c>
      <c r="L741" s="43">
        <v>1.05103692563536</v>
      </c>
      <c r="M741" s="43">
        <v>0.99921838035129595</v>
      </c>
      <c r="N741" s="8">
        <v>225.32568828197918</v>
      </c>
      <c r="O741" s="9">
        <f t="shared" si="70"/>
        <v>225.33</v>
      </c>
      <c r="P741" s="6">
        <f t="shared" si="67"/>
        <v>226.2495236039353</v>
      </c>
      <c r="Q741" s="6">
        <f t="shared" si="68"/>
        <v>229.75639121979631</v>
      </c>
      <c r="R741" s="13">
        <f>Q741*Index!$D$22</f>
        <v>300.01220747800517</v>
      </c>
      <c r="T741" s="8">
        <v>8.8999859904493182</v>
      </c>
      <c r="U741" s="6">
        <f t="shared" si="69"/>
        <v>9.0379357733012835</v>
      </c>
      <c r="V741" s="6">
        <f>U741*Index!$H$27</f>
        <v>9.9761900112107824</v>
      </c>
      <c r="X741" s="8">
        <v>309.98839748921603</v>
      </c>
      <c r="Y741" s="41">
        <f t="shared" si="71"/>
        <v>309.99</v>
      </c>
      <c r="Z741" s="27"/>
      <c r="AA741" s="38"/>
    </row>
    <row r="742" spans="1:27">
      <c r="A742" s="2" t="s">
        <v>971</v>
      </c>
      <c r="B742" s="2" t="s">
        <v>51</v>
      </c>
      <c r="C742" s="2">
        <v>75</v>
      </c>
      <c r="D742" s="2" t="s">
        <v>1457</v>
      </c>
      <c r="E742" s="2" t="s">
        <v>56</v>
      </c>
      <c r="F742" s="2" t="s">
        <v>40</v>
      </c>
      <c r="G742" s="29">
        <v>76.176565329094103</v>
      </c>
      <c r="H742" s="29">
        <v>60.612350255800202</v>
      </c>
      <c r="I742" s="29">
        <f t="shared" si="66"/>
        <v>62.325162297556091</v>
      </c>
      <c r="J742" s="8">
        <v>1.73555076523386</v>
      </c>
      <c r="K742" s="32">
        <v>0</v>
      </c>
      <c r="L742" s="43">
        <v>1.020786838949</v>
      </c>
      <c r="M742" s="43">
        <v>0.99190304165890497</v>
      </c>
      <c r="N742" s="8">
        <v>240.37677936864404</v>
      </c>
      <c r="O742" s="9">
        <f t="shared" si="70"/>
        <v>240.38</v>
      </c>
      <c r="P742" s="6">
        <f t="shared" si="67"/>
        <v>241.36232416405548</v>
      </c>
      <c r="Q742" s="6">
        <f t="shared" si="68"/>
        <v>245.10344018859837</v>
      </c>
      <c r="R742" s="13">
        <f>Q742*Index!$D$22</f>
        <v>320.05213766213939</v>
      </c>
      <c r="T742" s="8">
        <v>11.878872767943639</v>
      </c>
      <c r="U742" s="6">
        <f t="shared" si="69"/>
        <v>12.062995295846767</v>
      </c>
      <c r="V742" s="6">
        <f>U742*Index!$H$27</f>
        <v>13.315289707104393</v>
      </c>
      <c r="X742" s="8">
        <v>333.36742736924401</v>
      </c>
      <c r="Y742" s="41">
        <f t="shared" si="71"/>
        <v>333.37</v>
      </c>
      <c r="Z742" s="27"/>
      <c r="AA742" s="38"/>
    </row>
    <row r="743" spans="1:27">
      <c r="A743" s="2" t="s">
        <v>972</v>
      </c>
      <c r="B743" s="2" t="s">
        <v>51</v>
      </c>
      <c r="C743" s="2">
        <v>75</v>
      </c>
      <c r="D743" s="2" t="s">
        <v>1458</v>
      </c>
      <c r="E743" s="2" t="s">
        <v>56</v>
      </c>
      <c r="F743" s="2" t="s">
        <v>215</v>
      </c>
      <c r="G743" s="29">
        <v>76.176565329094103</v>
      </c>
      <c r="H743" s="29">
        <v>73.8105368337351</v>
      </c>
      <c r="I743" s="29">
        <f t="shared" si="66"/>
        <v>71.45331755433233</v>
      </c>
      <c r="J743" s="8">
        <v>2.1204336079483501</v>
      </c>
      <c r="K743" s="32">
        <v>0</v>
      </c>
      <c r="L743" s="43">
        <v>1.0045346564064199</v>
      </c>
      <c r="M743" s="43">
        <v>0.97984061292929603</v>
      </c>
      <c r="N743" s="8">
        <v>313.03936520349549</v>
      </c>
      <c r="O743" s="9">
        <f t="shared" si="70"/>
        <v>313.04000000000002</v>
      </c>
      <c r="P743" s="6">
        <f t="shared" si="67"/>
        <v>314.32282660082984</v>
      </c>
      <c r="Q743" s="6">
        <f t="shared" si="68"/>
        <v>319.19483041314271</v>
      </c>
      <c r="R743" s="13">
        <f>Q743*Index!$D$22</f>
        <v>416.7994856613301</v>
      </c>
      <c r="T743" s="8">
        <v>14.888651178676817</v>
      </c>
      <c r="U743" s="6">
        <f t="shared" si="69"/>
        <v>15.119425271946309</v>
      </c>
      <c r="V743" s="6">
        <f>U743*Index!$H$27</f>
        <v>16.689016514015727</v>
      </c>
      <c r="X743" s="8">
        <v>433.48850217534601</v>
      </c>
      <c r="Y743" s="41">
        <f t="shared" si="71"/>
        <v>433.49</v>
      </c>
      <c r="Z743" s="27"/>
      <c r="AA743" s="38"/>
    </row>
    <row r="744" spans="1:27">
      <c r="A744" s="2" t="s">
        <v>973</v>
      </c>
      <c r="B744" s="2" t="s">
        <v>51</v>
      </c>
      <c r="C744" s="2">
        <v>75</v>
      </c>
      <c r="D744" s="2" t="s">
        <v>1452</v>
      </c>
      <c r="E744" s="2" t="s">
        <v>56</v>
      </c>
      <c r="F744" s="2" t="s">
        <v>215</v>
      </c>
      <c r="G744" s="29">
        <v>76.176565329094103</v>
      </c>
      <c r="H744" s="29">
        <v>60.893298840776403</v>
      </c>
      <c r="I744" s="29">
        <f t="shared" si="66"/>
        <v>55.657786967720028</v>
      </c>
      <c r="J744" s="8">
        <v>2.1009064658950698</v>
      </c>
      <c r="K744" s="32">
        <v>0</v>
      </c>
      <c r="L744" s="43">
        <v>0.96891802186724296</v>
      </c>
      <c r="M744" s="43">
        <v>0.99265783220441794</v>
      </c>
      <c r="N744" s="8">
        <v>276.9716431674654</v>
      </c>
      <c r="O744" s="9">
        <f t="shared" si="70"/>
        <v>276.97000000000003</v>
      </c>
      <c r="P744" s="6">
        <f t="shared" si="67"/>
        <v>278.10722690445203</v>
      </c>
      <c r="Q744" s="6">
        <f t="shared" si="68"/>
        <v>282.41788892147105</v>
      </c>
      <c r="R744" s="13">
        <f>Q744*Index!$D$22</f>
        <v>368.77674582533297</v>
      </c>
      <c r="T744" s="8">
        <v>13.763349769061723</v>
      </c>
      <c r="U744" s="6">
        <f t="shared" si="69"/>
        <v>13.976681690482181</v>
      </c>
      <c r="V744" s="6">
        <f>U744*Index!$H$27</f>
        <v>15.427641418116645</v>
      </c>
      <c r="X744" s="8">
        <v>377.59585240215699</v>
      </c>
      <c r="Y744" s="41">
        <f t="shared" si="71"/>
        <v>377.6</v>
      </c>
      <c r="Z744" s="27"/>
      <c r="AA744" s="38"/>
    </row>
    <row r="745" spans="1:27">
      <c r="A745" s="2" t="s">
        <v>974</v>
      </c>
      <c r="B745" s="2" t="s">
        <v>51</v>
      </c>
      <c r="C745" s="2">
        <v>75</v>
      </c>
      <c r="D745" s="2" t="s">
        <v>221</v>
      </c>
      <c r="E745" s="2" t="s">
        <v>56</v>
      </c>
      <c r="F745" s="2" t="s">
        <v>40</v>
      </c>
      <c r="G745" s="29">
        <v>76.176565329094103</v>
      </c>
      <c r="H745" s="29">
        <v>44.057765347228703</v>
      </c>
      <c r="I745" s="29">
        <f t="shared" si="66"/>
        <v>46.729464054412887</v>
      </c>
      <c r="J745" s="8">
        <v>2.0138371460546001</v>
      </c>
      <c r="K745" s="32">
        <v>1</v>
      </c>
      <c r="L745" s="43">
        <v>1.02840761105634</v>
      </c>
      <c r="M745" s="43">
        <v>0.99398405183013505</v>
      </c>
      <c r="N745" s="8">
        <v>247.51272744658408</v>
      </c>
      <c r="O745" s="9">
        <f t="shared" si="70"/>
        <v>247.51</v>
      </c>
      <c r="P745" s="6">
        <f t="shared" si="67"/>
        <v>248.52752962911507</v>
      </c>
      <c r="Q745" s="6">
        <f t="shared" si="68"/>
        <v>252.37970633836636</v>
      </c>
      <c r="R745" s="13">
        <f>Q745*Index!$D$22</f>
        <v>329.55336919785344</v>
      </c>
      <c r="T745" s="8">
        <v>10.640645514818662</v>
      </c>
      <c r="U745" s="6">
        <f t="shared" si="69"/>
        <v>10.805575520298351</v>
      </c>
      <c r="V745" s="6">
        <f>U745*Index!$H$27</f>
        <v>11.927333549927258</v>
      </c>
      <c r="X745" s="8">
        <v>341.48070274778098</v>
      </c>
      <c r="Y745" s="41">
        <f t="shared" si="71"/>
        <v>341.48</v>
      </c>
      <c r="Z745" s="27"/>
      <c r="AA745" s="38"/>
    </row>
    <row r="746" spans="1:27">
      <c r="A746" s="2" t="s">
        <v>975</v>
      </c>
      <c r="B746" s="2" t="s">
        <v>51</v>
      </c>
      <c r="C746" s="2">
        <v>75</v>
      </c>
      <c r="D746" s="2" t="s">
        <v>60</v>
      </c>
      <c r="E746" s="2" t="s">
        <v>57</v>
      </c>
      <c r="F746" s="2" t="s">
        <v>40</v>
      </c>
      <c r="G746" s="29">
        <v>76.176565329094103</v>
      </c>
      <c r="H746" s="29">
        <v>19.098469416112</v>
      </c>
      <c r="I746" s="29">
        <f t="shared" si="66"/>
        <v>19.241488640752905</v>
      </c>
      <c r="J746" s="8">
        <v>1.4806143990151699</v>
      </c>
      <c r="K746" s="32">
        <v>0</v>
      </c>
      <c r="L746" s="43">
        <v>1.00157073775528</v>
      </c>
      <c r="M746" s="43">
        <v>0.99993049105227705</v>
      </c>
      <c r="N746" s="8">
        <v>141.27734463376234</v>
      </c>
      <c r="O746" s="9">
        <f t="shared" si="70"/>
        <v>141.28</v>
      </c>
      <c r="P746" s="6">
        <f t="shared" si="67"/>
        <v>141.85658174676075</v>
      </c>
      <c r="Q746" s="6">
        <f t="shared" si="68"/>
        <v>144.05535876383556</v>
      </c>
      <c r="R746" s="13">
        <f>Q746*Index!$D$22</f>
        <v>188.1051750174361</v>
      </c>
      <c r="T746" s="8">
        <v>9.4661022415513578</v>
      </c>
      <c r="U746" s="6">
        <f t="shared" si="69"/>
        <v>9.6128268262954037</v>
      </c>
      <c r="V746" s="6">
        <f>U746*Index!$H$27</f>
        <v>10.610762166210671</v>
      </c>
      <c r="X746" s="8">
        <v>198.71593718364699</v>
      </c>
      <c r="Y746" s="41">
        <f t="shared" si="71"/>
        <v>198.72</v>
      </c>
      <c r="Z746" s="27"/>
      <c r="AA746" s="38"/>
    </row>
    <row r="747" spans="1:27">
      <c r="A747" s="2" t="s">
        <v>976</v>
      </c>
      <c r="B747" s="2" t="s">
        <v>51</v>
      </c>
      <c r="C747" s="2">
        <v>75</v>
      </c>
      <c r="D747" s="2" t="s">
        <v>61</v>
      </c>
      <c r="E747" s="2" t="s">
        <v>57</v>
      </c>
      <c r="F747" s="2" t="s">
        <v>40</v>
      </c>
      <c r="G747" s="29">
        <v>76.176565329094103</v>
      </c>
      <c r="H747" s="29">
        <v>28.884357251759202</v>
      </c>
      <c r="I747" s="29">
        <f t="shared" si="66"/>
        <v>30.699158315614326</v>
      </c>
      <c r="J747" s="8">
        <v>1.77113105796268</v>
      </c>
      <c r="K747" s="32">
        <v>0</v>
      </c>
      <c r="L747" s="43">
        <v>1.01885808752023</v>
      </c>
      <c r="M747" s="43">
        <v>0.99844503331617795</v>
      </c>
      <c r="N747" s="8">
        <v>189.2909134893786</v>
      </c>
      <c r="O747" s="9">
        <f t="shared" si="70"/>
        <v>189.29</v>
      </c>
      <c r="P747" s="6">
        <f t="shared" si="67"/>
        <v>190.06700623468504</v>
      </c>
      <c r="Q747" s="6">
        <f t="shared" si="68"/>
        <v>193.01304483132267</v>
      </c>
      <c r="R747" s="13">
        <f>Q747*Index!$D$22</f>
        <v>252.0333355884768</v>
      </c>
      <c r="T747" s="8">
        <v>10.168361972772784</v>
      </c>
      <c r="U747" s="6">
        <f t="shared" si="69"/>
        <v>10.325971583350762</v>
      </c>
      <c r="V747" s="6">
        <f>U747*Index!$H$27</f>
        <v>11.39794054193001</v>
      </c>
      <c r="X747" s="8">
        <v>263.43127613040701</v>
      </c>
      <c r="Y747" s="41">
        <f t="shared" si="71"/>
        <v>263.43</v>
      </c>
      <c r="Z747" s="27"/>
      <c r="AA747" s="38"/>
    </row>
    <row r="748" spans="1:27">
      <c r="A748" s="2" t="s">
        <v>977</v>
      </c>
      <c r="B748" s="2" t="s">
        <v>51</v>
      </c>
      <c r="C748" s="2">
        <v>75</v>
      </c>
      <c r="D748" s="2" t="s">
        <v>62</v>
      </c>
      <c r="E748" s="2" t="s">
        <v>57</v>
      </c>
      <c r="F748" s="2" t="s">
        <v>40</v>
      </c>
      <c r="G748" s="29">
        <v>76.176565329094103</v>
      </c>
      <c r="H748" s="29">
        <v>38.941661488579904</v>
      </c>
      <c r="I748" s="29">
        <f t="shared" si="66"/>
        <v>39.152961494144677</v>
      </c>
      <c r="J748" s="8">
        <v>1.83905977708438</v>
      </c>
      <c r="K748" s="32">
        <v>0</v>
      </c>
      <c r="L748" s="43">
        <v>1.02998085356908</v>
      </c>
      <c r="M748" s="43">
        <v>0.97267391027115002</v>
      </c>
      <c r="N748" s="8">
        <v>212.09789389079313</v>
      </c>
      <c r="O748" s="9">
        <f t="shared" si="70"/>
        <v>212.1</v>
      </c>
      <c r="P748" s="6">
        <f t="shared" si="67"/>
        <v>212.96749525574538</v>
      </c>
      <c r="Q748" s="6">
        <f t="shared" si="68"/>
        <v>216.26849143220946</v>
      </c>
      <c r="R748" s="13">
        <f>Q748*Index!$D$22</f>
        <v>282.39992445060972</v>
      </c>
      <c r="T748" s="8">
        <v>10.173002208553809</v>
      </c>
      <c r="U748" s="6">
        <f t="shared" si="69"/>
        <v>10.330683742786395</v>
      </c>
      <c r="V748" s="6">
        <f>U748*Index!$H$27</f>
        <v>11.403141884257742</v>
      </c>
      <c r="X748" s="8">
        <v>293.80306633486799</v>
      </c>
      <c r="Y748" s="41">
        <f t="shared" si="71"/>
        <v>293.8</v>
      </c>
      <c r="Z748" s="27"/>
      <c r="AA748" s="38"/>
    </row>
    <row r="749" spans="1:27">
      <c r="A749" s="2" t="s">
        <v>978</v>
      </c>
      <c r="B749" s="2" t="s">
        <v>51</v>
      </c>
      <c r="C749" s="2">
        <v>75</v>
      </c>
      <c r="D749" s="2" t="s">
        <v>63</v>
      </c>
      <c r="E749" s="2" t="s">
        <v>57</v>
      </c>
      <c r="F749" s="2" t="s">
        <v>40</v>
      </c>
      <c r="G749" s="29">
        <v>76.176565329094103</v>
      </c>
      <c r="H749" s="29">
        <v>50.656572814944198</v>
      </c>
      <c r="I749" s="29">
        <f t="shared" si="66"/>
        <v>55.991613573629081</v>
      </c>
      <c r="J749" s="8">
        <v>1.8331821552116001</v>
      </c>
      <c r="K749" s="32">
        <v>0</v>
      </c>
      <c r="L749" s="43">
        <v>1.05103692563536</v>
      </c>
      <c r="M749" s="43">
        <v>0.99146227461137104</v>
      </c>
      <c r="N749" s="8">
        <v>242.2883470512848</v>
      </c>
      <c r="O749" s="9">
        <f t="shared" si="70"/>
        <v>242.29</v>
      </c>
      <c r="P749" s="6">
        <f t="shared" si="67"/>
        <v>243.28172927419507</v>
      </c>
      <c r="Q749" s="6">
        <f t="shared" si="68"/>
        <v>247.05259607794511</v>
      </c>
      <c r="R749" s="13">
        <f>Q749*Index!$D$22</f>
        <v>322.59731413351881</v>
      </c>
      <c r="T749" s="8">
        <v>9.7339462787162905</v>
      </c>
      <c r="U749" s="6">
        <f t="shared" si="69"/>
        <v>9.8848224460363934</v>
      </c>
      <c r="V749" s="6">
        <f>U749*Index!$H$27</f>
        <v>10.910994437474312</v>
      </c>
      <c r="X749" s="8">
        <v>333.50830857099299</v>
      </c>
      <c r="Y749" s="41">
        <f t="shared" si="71"/>
        <v>333.51</v>
      </c>
      <c r="Z749" s="27"/>
      <c r="AA749" s="38"/>
    </row>
    <row r="750" spans="1:27">
      <c r="A750" s="2" t="s">
        <v>979</v>
      </c>
      <c r="B750" s="2" t="s">
        <v>51</v>
      </c>
      <c r="C750" s="2">
        <v>75</v>
      </c>
      <c r="D750" s="2" t="s">
        <v>1457</v>
      </c>
      <c r="E750" s="2" t="s">
        <v>57</v>
      </c>
      <c r="F750" s="2" t="s">
        <v>40</v>
      </c>
      <c r="G750" s="29">
        <v>76.176565329094103</v>
      </c>
      <c r="H750" s="29">
        <v>62.767652424529203</v>
      </c>
      <c r="I750" s="29">
        <f t="shared" si="66"/>
        <v>55.022581884364627</v>
      </c>
      <c r="J750" s="8">
        <v>1.84935380959359</v>
      </c>
      <c r="K750" s="32">
        <v>0</v>
      </c>
      <c r="L750" s="43">
        <v>1.020786838949</v>
      </c>
      <c r="M750" s="43">
        <v>0.92502926372235506</v>
      </c>
      <c r="N750" s="8">
        <v>242.63364271464147</v>
      </c>
      <c r="O750" s="9">
        <f t="shared" si="70"/>
        <v>242.63</v>
      </c>
      <c r="P750" s="6">
        <f t="shared" si="67"/>
        <v>243.62844064977151</v>
      </c>
      <c r="Q750" s="6">
        <f t="shared" si="68"/>
        <v>247.40468147984299</v>
      </c>
      <c r="R750" s="13">
        <f>Q750*Index!$D$22</f>
        <v>323.05706159944725</v>
      </c>
      <c r="T750" s="8">
        <v>10.085753666067413</v>
      </c>
      <c r="U750" s="6">
        <f t="shared" si="69"/>
        <v>10.242082847891458</v>
      </c>
      <c r="V750" s="6">
        <f>U750*Index!$H$27</f>
        <v>11.3053430743518</v>
      </c>
      <c r="X750" s="8">
        <v>334.36240467379901</v>
      </c>
      <c r="Y750" s="41">
        <f t="shared" si="71"/>
        <v>334.36</v>
      </c>
      <c r="Z750" s="27"/>
      <c r="AA750" s="38"/>
    </row>
    <row r="751" spans="1:27">
      <c r="A751" s="2" t="s">
        <v>980</v>
      </c>
      <c r="B751" s="2" t="s">
        <v>51</v>
      </c>
      <c r="C751" s="2">
        <v>75</v>
      </c>
      <c r="D751" s="2" t="s">
        <v>1458</v>
      </c>
      <c r="E751" s="2" t="s">
        <v>57</v>
      </c>
      <c r="F751" s="2" t="s">
        <v>215</v>
      </c>
      <c r="G751" s="29">
        <v>76.176565329094103</v>
      </c>
      <c r="H751" s="29">
        <v>76.530776736630699</v>
      </c>
      <c r="I751" s="29">
        <f t="shared" si="66"/>
        <v>73.608121868411445</v>
      </c>
      <c r="J751" s="8">
        <v>1.8593992693886501</v>
      </c>
      <c r="K751" s="32">
        <v>0</v>
      </c>
      <c r="L751" s="43">
        <v>1.0045346564064199</v>
      </c>
      <c r="M751" s="43">
        <v>0.97643328227719095</v>
      </c>
      <c r="N751" s="8">
        <v>278.5095379406489</v>
      </c>
      <c r="O751" s="9">
        <f t="shared" si="70"/>
        <v>278.51</v>
      </c>
      <c r="P751" s="6">
        <f t="shared" si="67"/>
        <v>279.65142704620558</v>
      </c>
      <c r="Q751" s="6">
        <f t="shared" si="68"/>
        <v>283.98602416542178</v>
      </c>
      <c r="R751" s="13">
        <f>Q751*Index!$D$22</f>
        <v>370.82439165430867</v>
      </c>
      <c r="T751" s="8">
        <v>11.844040182234879</v>
      </c>
      <c r="U751" s="6">
        <f t="shared" si="69"/>
        <v>12.02762280505952</v>
      </c>
      <c r="V751" s="6">
        <f>U751*Index!$H$27</f>
        <v>13.276245095799917</v>
      </c>
      <c r="X751" s="8">
        <v>384.100636750109</v>
      </c>
      <c r="Y751" s="41">
        <f t="shared" si="71"/>
        <v>384.1</v>
      </c>
      <c r="Z751" s="27"/>
      <c r="AA751" s="38"/>
    </row>
    <row r="752" spans="1:27">
      <c r="A752" s="2" t="s">
        <v>981</v>
      </c>
      <c r="B752" s="2" t="s">
        <v>51</v>
      </c>
      <c r="C752" s="2">
        <v>75</v>
      </c>
      <c r="D752" s="2" t="s">
        <v>1452</v>
      </c>
      <c r="E752" s="2" t="s">
        <v>57</v>
      </c>
      <c r="F752" s="2" t="s">
        <v>215</v>
      </c>
      <c r="G752" s="29">
        <v>76.176565329094103</v>
      </c>
      <c r="H752" s="29">
        <v>63.127931389049301</v>
      </c>
      <c r="I752" s="29">
        <f t="shared" si="66"/>
        <v>54.289803080808412</v>
      </c>
      <c r="J752" s="8">
        <v>1.7605048634053</v>
      </c>
      <c r="K752" s="32">
        <v>0</v>
      </c>
      <c r="L752" s="43">
        <v>0.96891802186724296</v>
      </c>
      <c r="M752" s="43">
        <v>0.96659913985039403</v>
      </c>
      <c r="N752" s="8">
        <v>229.68667609646099</v>
      </c>
      <c r="O752" s="9">
        <f t="shared" si="70"/>
        <v>229.69</v>
      </c>
      <c r="P752" s="6">
        <f t="shared" si="67"/>
        <v>230.62839146845647</v>
      </c>
      <c r="Q752" s="6">
        <f t="shared" si="68"/>
        <v>234.20313153621757</v>
      </c>
      <c r="R752" s="13">
        <f>Q752*Index!$D$22</f>
        <v>305.81868960165036</v>
      </c>
      <c r="T752" s="8">
        <v>11.730142795146138</v>
      </c>
      <c r="U752" s="6">
        <f t="shared" si="69"/>
        <v>11.911960008470905</v>
      </c>
      <c r="V752" s="6">
        <f>U752*Index!$H$27</f>
        <v>13.148575009959666</v>
      </c>
      <c r="X752" s="8">
        <v>313.48084552998199</v>
      </c>
      <c r="Y752" s="41">
        <f t="shared" si="71"/>
        <v>313.48</v>
      </c>
      <c r="Z752" s="27"/>
      <c r="AA752" s="38"/>
    </row>
    <row r="753" spans="1:27">
      <c r="A753" s="2" t="s">
        <v>982</v>
      </c>
      <c r="B753" s="2" t="s">
        <v>51</v>
      </c>
      <c r="C753" s="2">
        <v>75</v>
      </c>
      <c r="D753" s="2" t="s">
        <v>221</v>
      </c>
      <c r="E753" s="2" t="s">
        <v>57</v>
      </c>
      <c r="F753" s="2" t="s">
        <v>40</v>
      </c>
      <c r="G753" s="29">
        <v>76.176565329094103</v>
      </c>
      <c r="H753" s="29">
        <v>45.717223363162397</v>
      </c>
      <c r="I753" s="29">
        <f t="shared" si="66"/>
        <v>37.292776369871461</v>
      </c>
      <c r="J753" s="8">
        <v>2.0689395135466002</v>
      </c>
      <c r="K753" s="32">
        <v>1</v>
      </c>
      <c r="L753" s="43">
        <v>1.02840761105634</v>
      </c>
      <c r="M753" s="43">
        <v>0.90517317945501996</v>
      </c>
      <c r="N753" s="8">
        <v>234.76120461711059</v>
      </c>
      <c r="O753" s="9">
        <f t="shared" si="70"/>
        <v>234.76</v>
      </c>
      <c r="P753" s="6">
        <f t="shared" si="67"/>
        <v>235.72372555604073</v>
      </c>
      <c r="Q753" s="6">
        <f t="shared" si="68"/>
        <v>239.37744330215938</v>
      </c>
      <c r="R753" s="13">
        <f>Q753*Index!$D$22</f>
        <v>312.57522284469979</v>
      </c>
      <c r="T753" s="8">
        <v>10.042035825009254</v>
      </c>
      <c r="U753" s="6">
        <f t="shared" si="69"/>
        <v>10.197687380296898</v>
      </c>
      <c r="V753" s="6">
        <f>U753*Index!$H$27</f>
        <v>11.2563387849356</v>
      </c>
      <c r="X753" s="8">
        <v>323.83156162963598</v>
      </c>
      <c r="Y753" s="41">
        <f t="shared" si="71"/>
        <v>323.83</v>
      </c>
      <c r="Z753" s="27"/>
      <c r="AA753" s="38"/>
    </row>
    <row r="754" spans="1:27">
      <c r="A754" s="2" t="s">
        <v>983</v>
      </c>
      <c r="B754" s="2" t="s">
        <v>51</v>
      </c>
      <c r="C754" s="2">
        <v>75</v>
      </c>
      <c r="D754" s="2" t="s">
        <v>60</v>
      </c>
      <c r="E754" s="2" t="s">
        <v>58</v>
      </c>
      <c r="F754" s="2" t="s">
        <v>40</v>
      </c>
      <c r="G754" s="29">
        <v>76.176565329094103</v>
      </c>
      <c r="H754" s="29">
        <v>17.937860170327799</v>
      </c>
      <c r="I754" s="29">
        <f t="shared" si="66"/>
        <v>18.008924364530131</v>
      </c>
      <c r="J754" s="8">
        <v>1.7494369873979101</v>
      </c>
      <c r="K754" s="32">
        <v>0</v>
      </c>
      <c r="L754" s="43">
        <v>1.00157073775528</v>
      </c>
      <c r="M754" s="43">
        <v>0.99918562432452496</v>
      </c>
      <c r="N754" s="8">
        <v>164.77157934621124</v>
      </c>
      <c r="O754" s="9">
        <f t="shared" si="70"/>
        <v>164.77</v>
      </c>
      <c r="P754" s="6">
        <f t="shared" si="67"/>
        <v>165.44714282153072</v>
      </c>
      <c r="Q754" s="6">
        <f t="shared" si="68"/>
        <v>168.01157353526446</v>
      </c>
      <c r="R754" s="13">
        <f>Q754*Index!$D$22</f>
        <v>219.3868157075442</v>
      </c>
      <c r="T754" s="8">
        <v>9.8091940461148504</v>
      </c>
      <c r="U754" s="6">
        <f t="shared" si="69"/>
        <v>9.9612365538296306</v>
      </c>
      <c r="V754" s="6">
        <f>U754*Index!$H$27</f>
        <v>10.995341314682095</v>
      </c>
      <c r="X754" s="8">
        <v>230.38215702222601</v>
      </c>
      <c r="Y754" s="41">
        <f t="shared" si="71"/>
        <v>230.38</v>
      </c>
      <c r="Z754" s="27"/>
      <c r="AA754" s="38"/>
    </row>
    <row r="755" spans="1:27">
      <c r="A755" s="2" t="s">
        <v>984</v>
      </c>
      <c r="B755" s="2" t="s">
        <v>51</v>
      </c>
      <c r="C755" s="2">
        <v>75</v>
      </c>
      <c r="D755" s="2" t="s">
        <v>61</v>
      </c>
      <c r="E755" s="2" t="s">
        <v>58</v>
      </c>
      <c r="F755" s="2" t="s">
        <v>40</v>
      </c>
      <c r="G755" s="29">
        <v>76.176565329094103</v>
      </c>
      <c r="H755" s="29">
        <v>27.111324756709902</v>
      </c>
      <c r="I755" s="29">
        <f t="shared" si="66"/>
        <v>28.472579698582422</v>
      </c>
      <c r="J755" s="8">
        <v>2.0582167818163102</v>
      </c>
      <c r="K755" s="32">
        <v>0</v>
      </c>
      <c r="L755" s="43">
        <v>1.01885808752023</v>
      </c>
      <c r="M755" s="43">
        <v>0.99442625347554203</v>
      </c>
      <c r="N755" s="8">
        <v>215.39062649869177</v>
      </c>
      <c r="O755" s="9">
        <f t="shared" si="70"/>
        <v>215.39</v>
      </c>
      <c r="P755" s="6">
        <f t="shared" si="67"/>
        <v>216.27372806733641</v>
      </c>
      <c r="Q755" s="6">
        <f t="shared" si="68"/>
        <v>219.62597085238014</v>
      </c>
      <c r="R755" s="13">
        <f>Q755*Index!$D$22</f>
        <v>286.78406718134994</v>
      </c>
      <c r="T755" s="8">
        <v>9.956063097201941</v>
      </c>
      <c r="U755" s="6">
        <f t="shared" si="69"/>
        <v>10.110382075208571</v>
      </c>
      <c r="V755" s="6">
        <f>U755*Index!$H$27</f>
        <v>11.159970063759157</v>
      </c>
      <c r="X755" s="8">
        <v>297.94403724510897</v>
      </c>
      <c r="Y755" s="41">
        <f t="shared" si="71"/>
        <v>297.94</v>
      </c>
      <c r="Z755" s="27"/>
      <c r="AA755" s="38"/>
    </row>
    <row r="756" spans="1:27">
      <c r="A756" s="2" t="s">
        <v>985</v>
      </c>
      <c r="B756" s="2" t="s">
        <v>51</v>
      </c>
      <c r="C756" s="2">
        <v>75</v>
      </c>
      <c r="D756" s="2" t="s">
        <v>62</v>
      </c>
      <c r="E756" s="2" t="s">
        <v>58</v>
      </c>
      <c r="F756" s="2" t="s">
        <v>40</v>
      </c>
      <c r="G756" s="29">
        <v>76.176565329094103</v>
      </c>
      <c r="H756" s="29">
        <v>36.524475124971602</v>
      </c>
      <c r="I756" s="29">
        <f t="shared" si="66"/>
        <v>35.166335510235783</v>
      </c>
      <c r="J756" s="8">
        <v>2.0631010851345701</v>
      </c>
      <c r="K756" s="32">
        <v>0</v>
      </c>
      <c r="L756" s="43">
        <v>1.02998085356908</v>
      </c>
      <c r="M756" s="43">
        <v>0.95919179426685897</v>
      </c>
      <c r="N756" s="8">
        <v>229.71165954365227</v>
      </c>
      <c r="O756" s="9">
        <f t="shared" si="70"/>
        <v>229.71</v>
      </c>
      <c r="P756" s="6">
        <f t="shared" si="67"/>
        <v>230.65347734778123</v>
      </c>
      <c r="Q756" s="6">
        <f t="shared" si="68"/>
        <v>234.22860624667186</v>
      </c>
      <c r="R756" s="13">
        <f>Q756*Index!$D$22</f>
        <v>305.85195406962742</v>
      </c>
      <c r="T756" s="8">
        <v>9.9310535982971562</v>
      </c>
      <c r="U756" s="6">
        <f t="shared" si="69"/>
        <v>10.084984929070762</v>
      </c>
      <c r="V756" s="6">
        <f>U756*Index!$H$27</f>
        <v>11.131936366467157</v>
      </c>
      <c r="X756" s="8">
        <v>316.98389043609501</v>
      </c>
      <c r="Y756" s="41">
        <f t="shared" si="71"/>
        <v>316.98</v>
      </c>
      <c r="Z756" s="27"/>
      <c r="AA756" s="38"/>
    </row>
    <row r="757" spans="1:27">
      <c r="A757" s="2" t="s">
        <v>986</v>
      </c>
      <c r="B757" s="2" t="s">
        <v>51</v>
      </c>
      <c r="C757" s="2">
        <v>75</v>
      </c>
      <c r="D757" s="2" t="s">
        <v>63</v>
      </c>
      <c r="E757" s="2" t="s">
        <v>58</v>
      </c>
      <c r="F757" s="2" t="s">
        <v>40</v>
      </c>
      <c r="G757" s="29">
        <v>76.176565329094103</v>
      </c>
      <c r="H757" s="29">
        <v>47.486729820684602</v>
      </c>
      <c r="I757" s="29">
        <f t="shared" si="66"/>
        <v>52.697891082918829</v>
      </c>
      <c r="J757" s="8">
        <v>1.99653817117065</v>
      </c>
      <c r="K757" s="32">
        <v>0</v>
      </c>
      <c r="L757" s="43">
        <v>1.05103692563536</v>
      </c>
      <c r="M757" s="43">
        <v>0.99153502008757699</v>
      </c>
      <c r="N757" s="8">
        <v>257.3027715154505</v>
      </c>
      <c r="O757" s="9">
        <f t="shared" si="70"/>
        <v>257.3</v>
      </c>
      <c r="P757" s="6">
        <f t="shared" si="67"/>
        <v>258.35771287866385</v>
      </c>
      <c r="Q757" s="6">
        <f t="shared" si="68"/>
        <v>262.36225742828316</v>
      </c>
      <c r="R757" s="13">
        <f>Q757*Index!$D$22</f>
        <v>342.58842416562948</v>
      </c>
      <c r="T757" s="8">
        <v>9.6991984249716197</v>
      </c>
      <c r="U757" s="6">
        <f t="shared" si="69"/>
        <v>9.8495360005586807</v>
      </c>
      <c r="V757" s="6">
        <f>U757*Index!$H$27</f>
        <v>10.872044804091678</v>
      </c>
      <c r="X757" s="8">
        <v>353.46046896972098</v>
      </c>
      <c r="Y757" s="41">
        <f t="shared" si="71"/>
        <v>353.46</v>
      </c>
      <c r="Z757" s="27"/>
      <c r="AA757" s="38"/>
    </row>
    <row r="758" spans="1:27">
      <c r="A758" s="2" t="s">
        <v>987</v>
      </c>
      <c r="B758" s="2" t="s">
        <v>51</v>
      </c>
      <c r="C758" s="2">
        <v>75</v>
      </c>
      <c r="D758" s="2" t="s">
        <v>1457</v>
      </c>
      <c r="E758" s="2" t="s">
        <v>58</v>
      </c>
      <c r="F758" s="2" t="s">
        <v>40</v>
      </c>
      <c r="G758" s="29">
        <v>76.176565329094103</v>
      </c>
      <c r="H758" s="29">
        <v>58.799784659726598</v>
      </c>
      <c r="I758" s="29">
        <f t="shared" si="66"/>
        <v>51.038274260834797</v>
      </c>
      <c r="J758" s="8">
        <v>2.0030335530457699</v>
      </c>
      <c r="K758" s="32">
        <v>0</v>
      </c>
      <c r="L758" s="43">
        <v>1.020786838949</v>
      </c>
      <c r="M758" s="43">
        <v>0.923304671243102</v>
      </c>
      <c r="N758" s="8">
        <v>254.81559214396324</v>
      </c>
      <c r="O758" s="9">
        <f t="shared" si="70"/>
        <v>254.82</v>
      </c>
      <c r="P758" s="6">
        <f t="shared" si="67"/>
        <v>255.86033607175349</v>
      </c>
      <c r="Q758" s="6">
        <f t="shared" si="68"/>
        <v>259.82617128086571</v>
      </c>
      <c r="R758" s="13">
        <f>Q758*Index!$D$22</f>
        <v>339.27684358499079</v>
      </c>
      <c r="T758" s="8">
        <v>10.20449115592918</v>
      </c>
      <c r="U758" s="6">
        <f t="shared" si="69"/>
        <v>10.362660768846082</v>
      </c>
      <c r="V758" s="6">
        <f>U758*Index!$H$27</f>
        <v>11.438438537826276</v>
      </c>
      <c r="X758" s="8">
        <v>350.71528212281697</v>
      </c>
      <c r="Y758" s="41">
        <f t="shared" si="71"/>
        <v>350.72</v>
      </c>
      <c r="Z758" s="27"/>
      <c r="AA758" s="38"/>
    </row>
    <row r="759" spans="1:27">
      <c r="A759" s="2" t="s">
        <v>988</v>
      </c>
      <c r="B759" s="2" t="s">
        <v>51</v>
      </c>
      <c r="C759" s="2">
        <v>75</v>
      </c>
      <c r="D759" s="2" t="s">
        <v>1458</v>
      </c>
      <c r="E759" s="2" t="s">
        <v>58</v>
      </c>
      <c r="F759" s="2" t="s">
        <v>215</v>
      </c>
      <c r="G759" s="29">
        <v>76.176565329094103</v>
      </c>
      <c r="H759" s="29">
        <v>71.833696904615607</v>
      </c>
      <c r="I759" s="29">
        <f t="shared" ref="I759:I821" si="72">(G759+H759)*L759*M759-G759</f>
        <v>66.459369660201617</v>
      </c>
      <c r="J759" s="8">
        <v>2.10533225139661</v>
      </c>
      <c r="K759" s="32">
        <v>0</v>
      </c>
      <c r="L759" s="43">
        <v>1.0045346564064199</v>
      </c>
      <c r="M759" s="43">
        <v>0.95933922207814604</v>
      </c>
      <c r="N759" s="8">
        <v>300.29603414107379</v>
      </c>
      <c r="O759" s="9">
        <f t="shared" si="70"/>
        <v>300.3</v>
      </c>
      <c r="P759" s="6">
        <f t="shared" ref="P759:P821" si="73">N759*(1.0041)</f>
        <v>301.52724788105218</v>
      </c>
      <c r="Q759" s="6">
        <f t="shared" ref="Q759:Q821" si="74">P759*(1.0155)</f>
        <v>306.20092022320853</v>
      </c>
      <c r="R759" s="13">
        <f>Q759*Index!$D$22</f>
        <v>399.83224632075496</v>
      </c>
      <c r="T759" s="8">
        <v>18.707497612289117</v>
      </c>
      <c r="U759" s="6">
        <f t="shared" ref="U759:U821" si="75">T759*(1.0155)</f>
        <v>18.997463825279599</v>
      </c>
      <c r="V759" s="6">
        <f>U759*Index!$H$27</f>
        <v>20.96964545952574</v>
      </c>
      <c r="X759" s="8">
        <v>420.80189178028098</v>
      </c>
      <c r="Y759" s="41">
        <f t="shared" si="71"/>
        <v>420.8</v>
      </c>
      <c r="Z759" s="27"/>
      <c r="AA759" s="38"/>
    </row>
    <row r="760" spans="1:27">
      <c r="A760" s="2" t="s">
        <v>989</v>
      </c>
      <c r="B760" s="2" t="s">
        <v>51</v>
      </c>
      <c r="C760" s="2">
        <v>75</v>
      </c>
      <c r="D760" s="2" t="s">
        <v>1452</v>
      </c>
      <c r="E760" s="2" t="s">
        <v>58</v>
      </c>
      <c r="F760" s="2" t="s">
        <v>215</v>
      </c>
      <c r="G760" s="29">
        <v>76.176565329094103</v>
      </c>
      <c r="H760" s="29">
        <v>59.239364346627603</v>
      </c>
      <c r="I760" s="29">
        <f t="shared" si="72"/>
        <v>48.086722782403001</v>
      </c>
      <c r="J760" s="8">
        <v>2.25090014307359</v>
      </c>
      <c r="K760" s="32">
        <v>0</v>
      </c>
      <c r="L760" s="43">
        <v>0.96891802186724296</v>
      </c>
      <c r="M760" s="43">
        <v>0.94707866154692</v>
      </c>
      <c r="N760" s="8">
        <v>279.70425298896333</v>
      </c>
      <c r="O760" s="9">
        <f t="shared" si="70"/>
        <v>279.7</v>
      </c>
      <c r="P760" s="6">
        <f t="shared" si="73"/>
        <v>280.85104042621811</v>
      </c>
      <c r="Q760" s="6">
        <f t="shared" si="74"/>
        <v>285.20423155282452</v>
      </c>
      <c r="R760" s="13">
        <f>Q760*Index!$D$22</f>
        <v>372.41510730543968</v>
      </c>
      <c r="T760" s="8">
        <v>11.462712680276052</v>
      </c>
      <c r="U760" s="6">
        <f t="shared" si="75"/>
        <v>11.640384726820331</v>
      </c>
      <c r="V760" s="6">
        <f>U760*Index!$H$27</f>
        <v>12.848806713298648</v>
      </c>
      <c r="X760" s="8">
        <v>378.63715471192103</v>
      </c>
      <c r="Y760" s="41">
        <f t="shared" si="71"/>
        <v>378.64</v>
      </c>
      <c r="Z760" s="27"/>
      <c r="AA760" s="38"/>
    </row>
    <row r="761" spans="1:27">
      <c r="A761" s="2" t="s">
        <v>990</v>
      </c>
      <c r="B761" s="2" t="s">
        <v>51</v>
      </c>
      <c r="C761" s="2">
        <v>75</v>
      </c>
      <c r="D761" s="2" t="s">
        <v>221</v>
      </c>
      <c r="E761" s="2" t="s">
        <v>58</v>
      </c>
      <c r="F761" s="2" t="s">
        <v>40</v>
      </c>
      <c r="G761" s="29">
        <v>76.176565329094103</v>
      </c>
      <c r="H761" s="29">
        <v>42.964165905706103</v>
      </c>
      <c r="I761" s="29">
        <f t="shared" si="72"/>
        <v>36.364791573488944</v>
      </c>
      <c r="J761" s="8">
        <v>2.35163571334071</v>
      </c>
      <c r="K761" s="32">
        <v>1</v>
      </c>
      <c r="L761" s="43">
        <v>1.02840761105634</v>
      </c>
      <c r="M761" s="43">
        <v>0.91851574164846905</v>
      </c>
      <c r="N761" s="8">
        <v>264.65627411993785</v>
      </c>
      <c r="O761" s="9">
        <f t="shared" si="70"/>
        <v>264.66000000000003</v>
      </c>
      <c r="P761" s="6">
        <f t="shared" si="73"/>
        <v>265.74136484382961</v>
      </c>
      <c r="Q761" s="6">
        <f t="shared" si="74"/>
        <v>269.86035599890897</v>
      </c>
      <c r="R761" s="13">
        <f>Q761*Index!$D$22</f>
        <v>352.37932091552284</v>
      </c>
      <c r="T761" s="8">
        <v>10.342070543792662</v>
      </c>
      <c r="U761" s="6">
        <f t="shared" si="75"/>
        <v>10.502372637221448</v>
      </c>
      <c r="V761" s="6">
        <f>U761*Index!$H$27</f>
        <v>11.59265429911231</v>
      </c>
      <c r="X761" s="8">
        <v>363.97197521463499</v>
      </c>
      <c r="Y761" s="41">
        <f t="shared" si="71"/>
        <v>363.97</v>
      </c>
      <c r="Z761" s="27"/>
      <c r="AA761" s="38"/>
    </row>
    <row r="762" spans="1:27">
      <c r="A762" s="2" t="s">
        <v>991</v>
      </c>
      <c r="B762" s="2" t="s">
        <v>51</v>
      </c>
      <c r="C762" s="2">
        <v>75</v>
      </c>
      <c r="D762" s="2" t="s">
        <v>60</v>
      </c>
      <c r="E762" s="2" t="s">
        <v>59</v>
      </c>
      <c r="F762" s="2" t="s">
        <v>40</v>
      </c>
      <c r="G762" s="29">
        <v>76.176565329094103</v>
      </c>
      <c r="H762" s="29">
        <v>16.624189099273899</v>
      </c>
      <c r="I762" s="29">
        <f t="shared" si="72"/>
        <v>16.502453027653686</v>
      </c>
      <c r="J762" s="8">
        <v>1.2616330549788599</v>
      </c>
      <c r="K762" s="32">
        <v>1</v>
      </c>
      <c r="L762" s="43">
        <v>1.00157073775528</v>
      </c>
      <c r="M762" s="43">
        <v>0.99712198240345595</v>
      </c>
      <c r="N762" s="8">
        <v>116.92691306186542</v>
      </c>
      <c r="O762" s="9">
        <f t="shared" si="70"/>
        <v>116.93</v>
      </c>
      <c r="P762" s="6">
        <f t="shared" si="73"/>
        <v>117.40631340541907</v>
      </c>
      <c r="Q762" s="6">
        <f t="shared" si="74"/>
        <v>119.22611126320308</v>
      </c>
      <c r="R762" s="13">
        <f>Q762*Index!$D$22</f>
        <v>155.68354220393871</v>
      </c>
      <c r="T762" s="8">
        <v>9.6619657988022638</v>
      </c>
      <c r="U762" s="6">
        <f t="shared" si="75"/>
        <v>9.8117262686836995</v>
      </c>
      <c r="V762" s="6">
        <f>U762*Index!$H$27</f>
        <v>10.830309934656997</v>
      </c>
      <c r="X762" s="8">
        <v>166.51385213859601</v>
      </c>
      <c r="Y762" s="41">
        <f t="shared" si="71"/>
        <v>166.51</v>
      </c>
      <c r="Z762" s="27"/>
      <c r="AA762" s="38"/>
    </row>
    <row r="763" spans="1:27">
      <c r="A763" s="2" t="s">
        <v>992</v>
      </c>
      <c r="B763" s="2" t="s">
        <v>51</v>
      </c>
      <c r="C763" s="2">
        <v>75</v>
      </c>
      <c r="D763" s="2" t="s">
        <v>61</v>
      </c>
      <c r="E763" s="2" t="s">
        <v>59</v>
      </c>
      <c r="F763" s="2" t="s">
        <v>40</v>
      </c>
      <c r="G763" s="29">
        <v>76.176565329094103</v>
      </c>
      <c r="H763" s="29">
        <v>25.1400271171631</v>
      </c>
      <c r="I763" s="29">
        <f t="shared" si="72"/>
        <v>25.602016703036966</v>
      </c>
      <c r="J763" s="8">
        <v>1.52096643815653</v>
      </c>
      <c r="K763" s="32">
        <v>0</v>
      </c>
      <c r="L763" s="43">
        <v>1.01885808752023</v>
      </c>
      <c r="M763" s="43">
        <v>0.98596642003134205</v>
      </c>
      <c r="N763" s="8">
        <v>154.80180739403238</v>
      </c>
      <c r="O763" s="9">
        <f t="shared" si="70"/>
        <v>154.80000000000001</v>
      </c>
      <c r="P763" s="6">
        <f t="shared" si="73"/>
        <v>155.43649480434792</v>
      </c>
      <c r="Q763" s="6">
        <f t="shared" si="74"/>
        <v>157.84576047381532</v>
      </c>
      <c r="R763" s="13">
        <f>Q763*Index!$D$22</f>
        <v>206.11246019916385</v>
      </c>
      <c r="T763" s="8">
        <v>10.452836052636938</v>
      </c>
      <c r="U763" s="6">
        <f t="shared" si="75"/>
        <v>10.614855011452811</v>
      </c>
      <c r="V763" s="6">
        <f>U763*Index!$H$27</f>
        <v>11.716813793756993</v>
      </c>
      <c r="X763" s="8">
        <v>217.829273992921</v>
      </c>
      <c r="Y763" s="41">
        <f t="shared" si="71"/>
        <v>217.83</v>
      </c>
      <c r="Z763" s="27"/>
      <c r="AA763" s="38"/>
    </row>
    <row r="764" spans="1:27">
      <c r="A764" s="2" t="s">
        <v>993</v>
      </c>
      <c r="B764" s="2" t="s">
        <v>51</v>
      </c>
      <c r="C764" s="2">
        <v>75</v>
      </c>
      <c r="D764" s="2" t="s">
        <v>62</v>
      </c>
      <c r="E764" s="2" t="s">
        <v>59</v>
      </c>
      <c r="F764" s="2" t="s">
        <v>40</v>
      </c>
      <c r="G764" s="29">
        <v>76.176565329094103</v>
      </c>
      <c r="H764" s="29">
        <v>33.890181334296201</v>
      </c>
      <c r="I764" s="29">
        <f t="shared" si="72"/>
        <v>32.7243996192407</v>
      </c>
      <c r="J764" s="8">
        <v>1.6002566273624701</v>
      </c>
      <c r="K764" s="32">
        <v>0</v>
      </c>
      <c r="L764" s="43">
        <v>1.02998085356908</v>
      </c>
      <c r="M764" s="43">
        <v>0.96060854706905396</v>
      </c>
      <c r="N764" s="8">
        <v>174.26949088474123</v>
      </c>
      <c r="O764" s="9">
        <f t="shared" si="70"/>
        <v>174.27</v>
      </c>
      <c r="P764" s="6">
        <f t="shared" si="73"/>
        <v>174.98399579736866</v>
      </c>
      <c r="Q764" s="6">
        <f t="shared" si="74"/>
        <v>177.6962477322279</v>
      </c>
      <c r="R764" s="13">
        <f>Q764*Index!$D$22</f>
        <v>232.0329078101866</v>
      </c>
      <c r="T764" s="8">
        <v>9.9512747707621561</v>
      </c>
      <c r="U764" s="6">
        <f t="shared" si="75"/>
        <v>10.105519529708969</v>
      </c>
      <c r="V764" s="6">
        <f>U764*Index!$H$27</f>
        <v>11.154602723355445</v>
      </c>
      <c r="X764" s="8">
        <v>243.187510533542</v>
      </c>
      <c r="Y764" s="41">
        <f t="shared" si="71"/>
        <v>243.19</v>
      </c>
      <c r="Z764" s="27"/>
      <c r="AA764" s="38"/>
    </row>
    <row r="765" spans="1:27">
      <c r="A765" s="2" t="s">
        <v>994</v>
      </c>
      <c r="B765" s="2" t="s">
        <v>51</v>
      </c>
      <c r="C765" s="2">
        <v>75</v>
      </c>
      <c r="D765" s="2" t="s">
        <v>63</v>
      </c>
      <c r="E765" s="2" t="s">
        <v>59</v>
      </c>
      <c r="F765" s="2" t="s">
        <v>40</v>
      </c>
      <c r="G765" s="29">
        <v>76.176565329094103</v>
      </c>
      <c r="H765" s="29">
        <v>44.082202844686897</v>
      </c>
      <c r="I765" s="29">
        <f t="shared" si="72"/>
        <v>49.814769327915315</v>
      </c>
      <c r="J765" s="8">
        <v>1.61351708750033</v>
      </c>
      <c r="K765" s="32">
        <v>0</v>
      </c>
      <c r="L765" s="43">
        <v>1.05103692563536</v>
      </c>
      <c r="M765" s="43">
        <v>0.99679523067203102</v>
      </c>
      <c r="N765" s="8">
        <v>203.28917134605638</v>
      </c>
      <c r="O765" s="9">
        <f t="shared" si="70"/>
        <v>203.29</v>
      </c>
      <c r="P765" s="6">
        <f t="shared" si="73"/>
        <v>204.12265694857521</v>
      </c>
      <c r="Q765" s="6">
        <f t="shared" si="74"/>
        <v>207.28655813127816</v>
      </c>
      <c r="R765" s="13">
        <f>Q765*Index!$D$22</f>
        <v>270.67146012922012</v>
      </c>
      <c r="T765" s="8">
        <v>9.7145529256396745</v>
      </c>
      <c r="U765" s="6">
        <f t="shared" si="75"/>
        <v>9.86512849598709</v>
      </c>
      <c r="V765" s="6">
        <f>U765*Index!$H$27</f>
        <v>10.889256001542567</v>
      </c>
      <c r="X765" s="8">
        <v>281.56071613076301</v>
      </c>
      <c r="Y765" s="41">
        <f t="shared" si="71"/>
        <v>281.56</v>
      </c>
      <c r="Z765" s="27"/>
      <c r="AA765" s="38"/>
    </row>
    <row r="766" spans="1:27">
      <c r="A766" s="2" t="s">
        <v>995</v>
      </c>
      <c r="B766" s="2" t="s">
        <v>51</v>
      </c>
      <c r="C766" s="2">
        <v>75</v>
      </c>
      <c r="D766" s="2" t="s">
        <v>1457</v>
      </c>
      <c r="E766" s="2" t="s">
        <v>59</v>
      </c>
      <c r="F766" s="2" t="s">
        <v>40</v>
      </c>
      <c r="G766" s="29">
        <v>76.176565329094103</v>
      </c>
      <c r="H766" s="29">
        <v>54.616354574614903</v>
      </c>
      <c r="I766" s="29">
        <f t="shared" si="72"/>
        <v>45.290069805045178</v>
      </c>
      <c r="J766" s="8">
        <v>1.6160496905900501</v>
      </c>
      <c r="K766" s="32">
        <v>0</v>
      </c>
      <c r="L766" s="43">
        <v>1.020786838949</v>
      </c>
      <c r="M766" s="43">
        <v>0.90978276121652601</v>
      </c>
      <c r="N766" s="8">
        <v>196.29611812554012</v>
      </c>
      <c r="O766" s="9">
        <f t="shared" si="70"/>
        <v>196.3</v>
      </c>
      <c r="P766" s="6">
        <f t="shared" si="73"/>
        <v>197.10093220985482</v>
      </c>
      <c r="Q766" s="6">
        <f t="shared" si="74"/>
        <v>200.15599665910759</v>
      </c>
      <c r="R766" s="13">
        <f>Q766*Index!$D$22</f>
        <v>261.36048742258066</v>
      </c>
      <c r="T766" s="8">
        <v>9.0562177845590526</v>
      </c>
      <c r="U766" s="6">
        <f t="shared" si="75"/>
        <v>9.1965891602197178</v>
      </c>
      <c r="V766" s="6">
        <f>U766*Index!$H$27</f>
        <v>10.151313664832665</v>
      </c>
      <c r="X766" s="8">
        <v>271.51180108741301</v>
      </c>
      <c r="Y766" s="41">
        <f t="shared" si="71"/>
        <v>271.51</v>
      </c>
      <c r="Z766" s="27"/>
      <c r="AA766" s="38"/>
    </row>
    <row r="767" spans="1:27">
      <c r="A767" s="2" t="s">
        <v>996</v>
      </c>
      <c r="B767" s="2" t="s">
        <v>51</v>
      </c>
      <c r="C767" s="2">
        <v>75</v>
      </c>
      <c r="D767" s="2" t="s">
        <v>1458</v>
      </c>
      <c r="E767" s="2" t="s">
        <v>59</v>
      </c>
      <c r="F767" s="2" t="s">
        <v>215</v>
      </c>
      <c r="G767" s="29">
        <v>76.176565329094103</v>
      </c>
      <c r="H767" s="29">
        <v>66.610042631363399</v>
      </c>
      <c r="I767" s="29">
        <f t="shared" si="72"/>
        <v>65.073340916437616</v>
      </c>
      <c r="J767" s="8">
        <v>1.5529603850646401</v>
      </c>
      <c r="K767" s="32">
        <v>0</v>
      </c>
      <c r="L767" s="43">
        <v>1.0045346564064199</v>
      </c>
      <c r="M767" s="43">
        <v>0.98477217077505996</v>
      </c>
      <c r="N767" s="8">
        <v>219.35550879340497</v>
      </c>
      <c r="O767" s="9">
        <f t="shared" si="70"/>
        <v>219.36</v>
      </c>
      <c r="P767" s="6">
        <f t="shared" si="73"/>
        <v>220.25486637945792</v>
      </c>
      <c r="Q767" s="6">
        <f t="shared" si="74"/>
        <v>223.66881680833953</v>
      </c>
      <c r="R767" s="13">
        <f>Q767*Index!$D$22</f>
        <v>292.06315053263995</v>
      </c>
      <c r="T767" s="8">
        <v>12.290587911146082</v>
      </c>
      <c r="U767" s="6">
        <f t="shared" si="75"/>
        <v>12.481092023768847</v>
      </c>
      <c r="V767" s="6">
        <f>U767*Index!$H$27</f>
        <v>13.776790264912918</v>
      </c>
      <c r="X767" s="8">
        <v>305.83994079755303</v>
      </c>
      <c r="Y767" s="41">
        <f t="shared" si="71"/>
        <v>305.83999999999997</v>
      </c>
      <c r="Z767" s="27"/>
      <c r="AA767" s="38"/>
    </row>
    <row r="768" spans="1:27">
      <c r="A768" s="2" t="s">
        <v>997</v>
      </c>
      <c r="B768" s="2" t="s">
        <v>51</v>
      </c>
      <c r="C768" s="2">
        <v>75</v>
      </c>
      <c r="D768" s="2" t="s">
        <v>1452</v>
      </c>
      <c r="E768" s="2" t="s">
        <v>59</v>
      </c>
      <c r="F768" s="2" t="s">
        <v>215</v>
      </c>
      <c r="G768" s="29">
        <v>76.176565329094103</v>
      </c>
      <c r="H768" s="29">
        <v>54.942828171873501</v>
      </c>
      <c r="I768" s="29">
        <f t="shared" si="72"/>
        <v>37.386931448992627</v>
      </c>
      <c r="J768" s="8">
        <v>1.6120415516771001</v>
      </c>
      <c r="K768" s="32">
        <v>0</v>
      </c>
      <c r="L768" s="43">
        <v>0.96891802186724296</v>
      </c>
      <c r="M768" s="43">
        <v>0.893891465876127</v>
      </c>
      <c r="N768" s="8">
        <v>183.06907556002452</v>
      </c>
      <c r="O768" s="9">
        <f t="shared" si="70"/>
        <v>183.07</v>
      </c>
      <c r="P768" s="6">
        <f t="shared" si="73"/>
        <v>183.81965876982062</v>
      </c>
      <c r="Q768" s="6">
        <f t="shared" si="74"/>
        <v>186.66886348075286</v>
      </c>
      <c r="R768" s="13">
        <f>Q768*Index!$D$22</f>
        <v>243.74920542121447</v>
      </c>
      <c r="T768" s="8">
        <v>10.234266145303588</v>
      </c>
      <c r="U768" s="6">
        <f t="shared" si="75"/>
        <v>10.392897270555794</v>
      </c>
      <c r="V768" s="6">
        <f>U768*Index!$H$27</f>
        <v>11.471813978180862</v>
      </c>
      <c r="X768" s="8">
        <v>250.83107213452399</v>
      </c>
      <c r="Y768" s="41">
        <f t="shared" si="71"/>
        <v>250.83</v>
      </c>
      <c r="Z768" s="27"/>
      <c r="AA768" s="38"/>
    </row>
    <row r="769" spans="1:27">
      <c r="A769" s="2" t="s">
        <v>998</v>
      </c>
      <c r="B769" s="2" t="s">
        <v>51</v>
      </c>
      <c r="C769" s="2">
        <v>75</v>
      </c>
      <c r="D769" s="2" t="s">
        <v>221</v>
      </c>
      <c r="E769" s="2" t="s">
        <v>59</v>
      </c>
      <c r="F769" s="2" t="s">
        <v>40</v>
      </c>
      <c r="G769" s="29">
        <v>76.176565329094103</v>
      </c>
      <c r="H769" s="29">
        <v>39.797570399022199</v>
      </c>
      <c r="I769" s="29">
        <f t="shared" si="72"/>
        <v>31.10155100696538</v>
      </c>
      <c r="J769" s="8">
        <v>1.89151321963775</v>
      </c>
      <c r="K769" s="32">
        <v>1</v>
      </c>
      <c r="L769" s="43">
        <v>1.02840761105634</v>
      </c>
      <c r="M769" s="43">
        <v>0.89946591893611405</v>
      </c>
      <c r="N769" s="8">
        <v>202.91797522749329</v>
      </c>
      <c r="O769" s="9">
        <f t="shared" si="70"/>
        <v>202.92</v>
      </c>
      <c r="P769" s="6">
        <f t="shared" si="73"/>
        <v>203.74993892592602</v>
      </c>
      <c r="Q769" s="6">
        <f t="shared" si="74"/>
        <v>206.90806297927787</v>
      </c>
      <c r="R769" s="13">
        <f>Q769*Index!$D$22</f>
        <v>270.17722723555192</v>
      </c>
      <c r="T769" s="8">
        <v>9.5593747398318403</v>
      </c>
      <c r="U769" s="6">
        <f t="shared" si="75"/>
        <v>9.7075450482992345</v>
      </c>
      <c r="V769" s="6">
        <f>U769*Index!$H$27</f>
        <v>10.71531336063558</v>
      </c>
      <c r="X769" s="8">
        <v>280.89254059618798</v>
      </c>
      <c r="Y769" s="41">
        <f t="shared" si="71"/>
        <v>280.89</v>
      </c>
      <c r="Z769" s="27"/>
      <c r="AA769" s="38"/>
    </row>
    <row r="770" spans="1:27">
      <c r="A770" s="2" t="s">
        <v>999</v>
      </c>
      <c r="B770" s="2" t="s">
        <v>0</v>
      </c>
      <c r="C770" s="2">
        <v>90</v>
      </c>
      <c r="D770" s="2" t="s">
        <v>60</v>
      </c>
      <c r="E770" s="2" t="s">
        <v>52</v>
      </c>
      <c r="F770" s="2" t="s">
        <v>40</v>
      </c>
      <c r="G770" s="29">
        <v>92.292400858208197</v>
      </c>
      <c r="H770" s="29">
        <v>40.190028414210701</v>
      </c>
      <c r="I770" s="29">
        <f t="shared" si="72"/>
        <v>40.398123567780118</v>
      </c>
      <c r="J770" s="8">
        <v>1.25977154700212</v>
      </c>
      <c r="K770" s="32">
        <v>1</v>
      </c>
      <c r="L770" s="43">
        <v>1.00157073775528</v>
      </c>
      <c r="M770" s="43">
        <v>1</v>
      </c>
      <c r="N770" s="8">
        <v>167.15974722864999</v>
      </c>
      <c r="O770" s="9">
        <f t="shared" ref="O770:O833" si="76">ROUND(J770*SUM(G770:H770)*L770*$M770,2)</f>
        <v>167.16</v>
      </c>
      <c r="P770" s="6">
        <f t="shared" si="73"/>
        <v>167.84510219228744</v>
      </c>
      <c r="Q770" s="6">
        <f t="shared" si="74"/>
        <v>170.4467012762679</v>
      </c>
      <c r="R770" s="13">
        <f>Q770*Index!$D$22</f>
        <v>222.56656642172771</v>
      </c>
      <c r="T770" s="8">
        <v>14.1363345646038</v>
      </c>
      <c r="U770" s="6">
        <f t="shared" si="75"/>
        <v>14.355447750355159</v>
      </c>
      <c r="V770" s="6">
        <f>U770*Index!$H$27</f>
        <v>15.845728277535679</v>
      </c>
      <c r="X770" s="8">
        <v>238.41229469926401</v>
      </c>
      <c r="Y770" s="41">
        <f t="shared" ref="Y770:Y833" si="77">ROUND((R770+V770) * IF(D770 = "Forensische en beveiligde zorg - niet klinische of ambulante zorg", 0.982799429, 1),2)</f>
        <v>238.41</v>
      </c>
      <c r="Z770" s="27"/>
      <c r="AA770" s="37"/>
    </row>
    <row r="771" spans="1:27">
      <c r="A771" s="2" t="s">
        <v>1000</v>
      </c>
      <c r="B771" s="2" t="s">
        <v>0</v>
      </c>
      <c r="C771" s="2">
        <v>90</v>
      </c>
      <c r="D771" s="2" t="s">
        <v>61</v>
      </c>
      <c r="E771" s="2" t="s">
        <v>52</v>
      </c>
      <c r="F771" s="2" t="s">
        <v>40</v>
      </c>
      <c r="G771" s="29">
        <v>92.292400858208197</v>
      </c>
      <c r="H771" s="29">
        <v>60.7388238627954</v>
      </c>
      <c r="I771" s="29">
        <f t="shared" si="72"/>
        <v>63.624700091912047</v>
      </c>
      <c r="J771" s="8">
        <v>1.54187655765271</v>
      </c>
      <c r="K771" s="32">
        <v>0</v>
      </c>
      <c r="L771" s="43">
        <v>1.01885808752023</v>
      </c>
      <c r="M771" s="43">
        <v>1</v>
      </c>
      <c r="N771" s="8">
        <v>240.40492289216101</v>
      </c>
      <c r="O771" s="9">
        <f t="shared" si="76"/>
        <v>240.4</v>
      </c>
      <c r="P771" s="6">
        <f t="shared" si="73"/>
        <v>241.39058307601886</v>
      </c>
      <c r="Q771" s="6">
        <f t="shared" si="74"/>
        <v>245.13213711369715</v>
      </c>
      <c r="R771" s="13">
        <f>Q771*Index!$D$22</f>
        <v>320.08960964627443</v>
      </c>
      <c r="T771" s="8">
        <v>14.902612288866999</v>
      </c>
      <c r="U771" s="6">
        <f t="shared" si="75"/>
        <v>15.133602779344439</v>
      </c>
      <c r="V771" s="6">
        <f>U771*Index!$H$27</f>
        <v>16.704665829438717</v>
      </c>
      <c r="X771" s="8">
        <v>336.79427547571299</v>
      </c>
      <c r="Y771" s="41">
        <f t="shared" si="77"/>
        <v>336.79</v>
      </c>
      <c r="Z771" s="27"/>
      <c r="AA771" s="37"/>
    </row>
    <row r="772" spans="1:27">
      <c r="A772" s="2" t="s">
        <v>1001</v>
      </c>
      <c r="B772" s="2" t="s">
        <v>0</v>
      </c>
      <c r="C772" s="2">
        <v>90</v>
      </c>
      <c r="D772" s="2" t="s">
        <v>62</v>
      </c>
      <c r="E772" s="2" t="s">
        <v>52</v>
      </c>
      <c r="F772" s="2" t="s">
        <v>40</v>
      </c>
      <c r="G772" s="29">
        <v>92.292400858208197</v>
      </c>
      <c r="H772" s="29">
        <v>81.820799692296504</v>
      </c>
      <c r="I772" s="29">
        <f t="shared" si="72"/>
        <v>87.040862062445029</v>
      </c>
      <c r="J772" s="8">
        <v>1.6417730297103501</v>
      </c>
      <c r="K772" s="32">
        <v>0</v>
      </c>
      <c r="L772" s="43">
        <v>1.02998085356908</v>
      </c>
      <c r="M772" s="43">
        <v>1</v>
      </c>
      <c r="N772" s="8">
        <v>294.42451439308297</v>
      </c>
      <c r="O772" s="9">
        <f t="shared" si="76"/>
        <v>294.42</v>
      </c>
      <c r="P772" s="6">
        <f t="shared" si="73"/>
        <v>295.63165490209462</v>
      </c>
      <c r="Q772" s="6">
        <f t="shared" si="74"/>
        <v>300.21394555307711</v>
      </c>
      <c r="R772" s="13">
        <f>Q772*Index!$D$22</f>
        <v>392.0145509027297</v>
      </c>
      <c r="T772" s="8">
        <v>16.741821026381</v>
      </c>
      <c r="U772" s="6">
        <f t="shared" si="75"/>
        <v>17.001319252289907</v>
      </c>
      <c r="V772" s="6">
        <f>U772*Index!$H$27</f>
        <v>18.766275348308582</v>
      </c>
      <c r="X772" s="8">
        <v>410.78082625103798</v>
      </c>
      <c r="Y772" s="41">
        <f t="shared" si="77"/>
        <v>410.78</v>
      </c>
      <c r="Z772" s="27"/>
      <c r="AA772" s="37"/>
    </row>
    <row r="773" spans="1:27">
      <c r="A773" s="2" t="s">
        <v>1002</v>
      </c>
      <c r="B773" s="2" t="s">
        <v>0</v>
      </c>
      <c r="C773" s="2">
        <v>90</v>
      </c>
      <c r="D773" s="2" t="s">
        <v>63</v>
      </c>
      <c r="E773" s="2" t="s">
        <v>52</v>
      </c>
      <c r="F773" s="2" t="s">
        <v>40</v>
      </c>
      <c r="G773" s="29">
        <v>92.292400858208197</v>
      </c>
      <c r="H773" s="29">
        <v>106.371614185304</v>
      </c>
      <c r="I773" s="29">
        <f t="shared" si="72"/>
        <v>116.51081474750177</v>
      </c>
      <c r="J773" s="8">
        <v>1.7245396446896999</v>
      </c>
      <c r="K773" s="32">
        <v>0</v>
      </c>
      <c r="L773" s="43">
        <v>1.05103692563536</v>
      </c>
      <c r="M773" s="43">
        <v>1</v>
      </c>
      <c r="N773" s="8">
        <v>360.08942325073701</v>
      </c>
      <c r="O773" s="9">
        <f t="shared" si="76"/>
        <v>360.09</v>
      </c>
      <c r="P773" s="6">
        <f t="shared" si="73"/>
        <v>361.56578988606503</v>
      </c>
      <c r="Q773" s="6">
        <f t="shared" si="74"/>
        <v>367.17005962929909</v>
      </c>
      <c r="R773" s="13">
        <f>Q773*Index!$D$22</f>
        <v>479.44476984684451</v>
      </c>
      <c r="T773" s="8">
        <v>16.539526613886</v>
      </c>
      <c r="U773" s="6">
        <f t="shared" si="75"/>
        <v>16.795889276401233</v>
      </c>
      <c r="V773" s="6">
        <f>U773*Index!$H$27</f>
        <v>18.539519092801882</v>
      </c>
      <c r="X773" s="8">
        <v>497.98428893964598</v>
      </c>
      <c r="Y773" s="41">
        <f t="shared" si="77"/>
        <v>497.98</v>
      </c>
      <c r="Z773" s="27"/>
      <c r="AA773" s="37"/>
    </row>
    <row r="774" spans="1:27">
      <c r="A774" s="2" t="s">
        <v>1003</v>
      </c>
      <c r="B774" s="2" t="s">
        <v>0</v>
      </c>
      <c r="C774" s="2">
        <v>90</v>
      </c>
      <c r="D774" s="2" t="s">
        <v>1457</v>
      </c>
      <c r="E774" s="2" t="s">
        <v>52</v>
      </c>
      <c r="F774" s="2" t="s">
        <v>40</v>
      </c>
      <c r="G774" s="29">
        <v>92.292400858208197</v>
      </c>
      <c r="H774" s="29">
        <v>131.703051169807</v>
      </c>
      <c r="I774" s="29">
        <f t="shared" si="72"/>
        <v>136.35920855642181</v>
      </c>
      <c r="J774" s="8">
        <v>1.7258886596971199</v>
      </c>
      <c r="K774" s="32">
        <v>0</v>
      </c>
      <c r="L774" s="43">
        <v>1.020786838949</v>
      </c>
      <c r="M774" s="43">
        <v>1</v>
      </c>
      <c r="N774" s="8">
        <v>394.62721971020699</v>
      </c>
      <c r="O774" s="9">
        <f t="shared" si="76"/>
        <v>394.63</v>
      </c>
      <c r="P774" s="6">
        <f t="shared" si="73"/>
        <v>396.24519131101886</v>
      </c>
      <c r="Q774" s="6">
        <f t="shared" si="74"/>
        <v>402.3869917763397</v>
      </c>
      <c r="R774" s="13">
        <f>Q774*Index!$D$22</f>
        <v>525.43047452275619</v>
      </c>
      <c r="T774" s="8">
        <v>19.228710456429202</v>
      </c>
      <c r="U774" s="6">
        <f t="shared" si="75"/>
        <v>19.526755468503854</v>
      </c>
      <c r="V774" s="6">
        <f>U774*Index!$H$27</f>
        <v>21.553884398216759</v>
      </c>
      <c r="X774" s="8">
        <v>546.98435892097302</v>
      </c>
      <c r="Y774" s="41">
        <f t="shared" si="77"/>
        <v>546.98</v>
      </c>
      <c r="Z774" s="27"/>
      <c r="AA774" s="37"/>
    </row>
    <row r="775" spans="1:27">
      <c r="A775" s="2" t="s">
        <v>1004</v>
      </c>
      <c r="B775" s="2" t="s">
        <v>0</v>
      </c>
      <c r="C775" s="2">
        <v>90</v>
      </c>
      <c r="D775" s="2" t="s">
        <v>1458</v>
      </c>
      <c r="E775" s="2" t="s">
        <v>52</v>
      </c>
      <c r="F775" s="2" t="s">
        <v>215</v>
      </c>
      <c r="G775" s="29">
        <v>92.292400858208197</v>
      </c>
      <c r="H775" s="29">
        <v>160.932706469192</v>
      </c>
      <c r="I775" s="29">
        <f t="shared" si="72"/>
        <v>162.08099532440056</v>
      </c>
      <c r="J775" s="8">
        <v>1.7247006684091799</v>
      </c>
      <c r="K775" s="32">
        <v>0</v>
      </c>
      <c r="L775" s="43">
        <v>1.0045346564064199</v>
      </c>
      <c r="M775" s="43">
        <v>1</v>
      </c>
      <c r="N775" s="8">
        <v>438.71796642165901</v>
      </c>
      <c r="O775" s="9">
        <f t="shared" si="76"/>
        <v>438.72</v>
      </c>
      <c r="P775" s="6">
        <f t="shared" si="73"/>
        <v>440.51671008398779</v>
      </c>
      <c r="Q775" s="6">
        <f t="shared" si="74"/>
        <v>447.34471909028963</v>
      </c>
      <c r="R775" s="13">
        <f>Q775*Index!$D$22</f>
        <v>584.13555316298061</v>
      </c>
      <c r="T775" s="8">
        <v>22.1486997977395</v>
      </c>
      <c r="U775" s="6">
        <f t="shared" si="75"/>
        <v>22.492004644604464</v>
      </c>
      <c r="V775" s="6">
        <f>U775*Index!$H$27</f>
        <v>24.826964662711774</v>
      </c>
      <c r="X775" s="8">
        <v>608.962517825693</v>
      </c>
      <c r="Y775" s="41">
        <f t="shared" si="77"/>
        <v>608.96</v>
      </c>
      <c r="Z775" s="27"/>
      <c r="AA775" s="37"/>
    </row>
    <row r="776" spans="1:27">
      <c r="A776" s="2" t="s">
        <v>1005</v>
      </c>
      <c r="B776" s="2" t="s">
        <v>0</v>
      </c>
      <c r="C776" s="2">
        <v>90</v>
      </c>
      <c r="D776" s="2" t="s">
        <v>1452</v>
      </c>
      <c r="E776" s="2" t="s">
        <v>52</v>
      </c>
      <c r="F776" s="2" t="s">
        <v>215</v>
      </c>
      <c r="G776" s="29">
        <v>92.292400858208197</v>
      </c>
      <c r="H776" s="29">
        <v>132.71342094062601</v>
      </c>
      <c r="I776" s="29">
        <f t="shared" si="72"/>
        <v>125.71979490773163</v>
      </c>
      <c r="J776" s="8">
        <v>1.7484723568051199</v>
      </c>
      <c r="K776" s="32">
        <v>0</v>
      </c>
      <c r="L776" s="43">
        <v>0.96891802186724296</v>
      </c>
      <c r="M776" s="43">
        <v>1</v>
      </c>
      <c r="N776" s="8">
        <v>381.18829774313201</v>
      </c>
      <c r="O776" s="9">
        <f t="shared" si="76"/>
        <v>381.19</v>
      </c>
      <c r="P776" s="6">
        <f t="shared" si="73"/>
        <v>382.75116976387886</v>
      </c>
      <c r="Q776" s="6">
        <f t="shared" si="74"/>
        <v>388.68381289521903</v>
      </c>
      <c r="R776" s="13">
        <f>Q776*Index!$D$22</f>
        <v>507.53708351080348</v>
      </c>
      <c r="T776" s="8">
        <v>19.8447274991086</v>
      </c>
      <c r="U776" s="6">
        <f t="shared" si="75"/>
        <v>20.152320775344783</v>
      </c>
      <c r="V776" s="6">
        <f>U776*Index!$H$27</f>
        <v>22.244391447835561</v>
      </c>
      <c r="X776" s="8">
        <v>520.66893108412796</v>
      </c>
      <c r="Y776" s="41">
        <f t="shared" si="77"/>
        <v>520.66999999999996</v>
      </c>
      <c r="Z776" s="27"/>
      <c r="AA776" s="37"/>
    </row>
    <row r="777" spans="1:27">
      <c r="A777" s="2" t="s">
        <v>1006</v>
      </c>
      <c r="B777" s="2" t="s">
        <v>0</v>
      </c>
      <c r="C777" s="2">
        <v>90</v>
      </c>
      <c r="D777" s="2" t="s">
        <v>221</v>
      </c>
      <c r="E777" s="2" t="s">
        <v>52</v>
      </c>
      <c r="F777" s="2" t="s">
        <v>40</v>
      </c>
      <c r="G777" s="29">
        <v>92.292400858208197</v>
      </c>
      <c r="H777" s="29">
        <v>96.268185974945794</v>
      </c>
      <c r="I777" s="29">
        <f t="shared" si="72"/>
        <v>101.62474178625726</v>
      </c>
      <c r="J777" s="8">
        <v>1.8896517116610101</v>
      </c>
      <c r="K777" s="32">
        <v>1</v>
      </c>
      <c r="L777" s="43">
        <v>1.02840761105634</v>
      </c>
      <c r="M777" s="43">
        <v>1</v>
      </c>
      <c r="N777" s="8">
        <v>366.43586051852702</v>
      </c>
      <c r="O777" s="9">
        <f t="shared" si="76"/>
        <v>366.44</v>
      </c>
      <c r="P777" s="6">
        <f t="shared" si="73"/>
        <v>367.93824754665297</v>
      </c>
      <c r="Q777" s="6">
        <f t="shared" si="74"/>
        <v>373.64129038362614</v>
      </c>
      <c r="R777" s="13">
        <f>Q777*Index!$D$22</f>
        <v>487.89479908606563</v>
      </c>
      <c r="T777" s="8">
        <v>17.771164439660598</v>
      </c>
      <c r="U777" s="6">
        <f t="shared" si="75"/>
        <v>18.046617488475338</v>
      </c>
      <c r="V777" s="6">
        <f>U777*Index!$H$27</f>
        <v>19.920089015957636</v>
      </c>
      <c r="X777" s="8">
        <v>507.81488810202302</v>
      </c>
      <c r="Y777" s="41">
        <f t="shared" si="77"/>
        <v>507.81</v>
      </c>
      <c r="Z777" s="27"/>
      <c r="AA777" s="37"/>
    </row>
    <row r="778" spans="1:27">
      <c r="A778" s="2" t="s">
        <v>1007</v>
      </c>
      <c r="B778" s="2" t="s">
        <v>0</v>
      </c>
      <c r="C778" s="2">
        <v>90</v>
      </c>
      <c r="D778" s="2" t="s">
        <v>60</v>
      </c>
      <c r="E778" s="2" t="s">
        <v>53</v>
      </c>
      <c r="F778" s="2" t="s">
        <v>40</v>
      </c>
      <c r="G778" s="29">
        <v>92.292400858208197</v>
      </c>
      <c r="H778" s="29">
        <v>38.156627532815499</v>
      </c>
      <c r="I778" s="29">
        <f t="shared" si="72"/>
        <v>38.361528746848876</v>
      </c>
      <c r="J778" s="8">
        <v>2.4849502902113501</v>
      </c>
      <c r="K778" s="32">
        <v>0</v>
      </c>
      <c r="L778" s="43">
        <v>1.00157073775528</v>
      </c>
      <c r="M778" s="43">
        <v>1</v>
      </c>
      <c r="N778" s="8">
        <v>324.66852028934102</v>
      </c>
      <c r="O778" s="9">
        <f t="shared" si="76"/>
        <v>324.67</v>
      </c>
      <c r="P778" s="6">
        <f t="shared" si="73"/>
        <v>325.99966122252732</v>
      </c>
      <c r="Q778" s="6">
        <f t="shared" si="74"/>
        <v>331.0526559714765</v>
      </c>
      <c r="R778" s="13">
        <f>Q778*Index!$D$22</f>
        <v>432.28324392702098</v>
      </c>
      <c r="T778" s="8">
        <v>15.8853888016396</v>
      </c>
      <c r="U778" s="6">
        <f t="shared" si="75"/>
        <v>16.131612328065014</v>
      </c>
      <c r="V778" s="6">
        <f>U778*Index!$H$27</f>
        <v>17.806281634283327</v>
      </c>
      <c r="X778" s="8">
        <v>450.08952556130498</v>
      </c>
      <c r="Y778" s="41">
        <f t="shared" si="77"/>
        <v>450.09</v>
      </c>
      <c r="Z778" s="27"/>
      <c r="AA778" s="37"/>
    </row>
    <row r="779" spans="1:27">
      <c r="A779" s="2" t="s">
        <v>1008</v>
      </c>
      <c r="B779" s="2" t="s">
        <v>0</v>
      </c>
      <c r="C779" s="2">
        <v>90</v>
      </c>
      <c r="D779" s="2" t="s">
        <v>61</v>
      </c>
      <c r="E779" s="2" t="s">
        <v>53</v>
      </c>
      <c r="F779" s="2" t="s">
        <v>40</v>
      </c>
      <c r="G779" s="29">
        <v>92.292400858208197</v>
      </c>
      <c r="H779" s="29">
        <v>57.717216929615397</v>
      </c>
      <c r="I779" s="29">
        <f t="shared" si="72"/>
        <v>60.546111430734442</v>
      </c>
      <c r="J779" s="8">
        <v>2.8450385955452502</v>
      </c>
      <c r="K779" s="32">
        <v>0</v>
      </c>
      <c r="L779" s="43">
        <v>1.01885808752023</v>
      </c>
      <c r="M779" s="43">
        <v>1</v>
      </c>
      <c r="N779" s="8">
        <v>434.83146634775699</v>
      </c>
      <c r="O779" s="9">
        <f t="shared" si="76"/>
        <v>434.83</v>
      </c>
      <c r="P779" s="6">
        <f t="shared" si="73"/>
        <v>436.61427535978277</v>
      </c>
      <c r="Q779" s="6">
        <f t="shared" si="74"/>
        <v>443.38179662785944</v>
      </c>
      <c r="R779" s="13">
        <f>Q779*Index!$D$22</f>
        <v>578.96083262656487</v>
      </c>
      <c r="T779" s="8">
        <v>17.077951432090799</v>
      </c>
      <c r="U779" s="6">
        <f t="shared" si="75"/>
        <v>17.342659679288207</v>
      </c>
      <c r="V779" s="6">
        <f>U779*Index!$H$27</f>
        <v>19.143051311720747</v>
      </c>
      <c r="X779" s="8">
        <v>598.103883938286</v>
      </c>
      <c r="Y779" s="41">
        <f t="shared" si="77"/>
        <v>598.1</v>
      </c>
      <c r="Z779" s="27"/>
      <c r="AA779" s="37"/>
    </row>
    <row r="780" spans="1:27">
      <c r="A780" s="2" t="s">
        <v>1009</v>
      </c>
      <c r="B780" s="2" t="s">
        <v>0</v>
      </c>
      <c r="C780" s="2">
        <v>90</v>
      </c>
      <c r="D780" s="2" t="s">
        <v>62</v>
      </c>
      <c r="E780" s="2" t="s">
        <v>53</v>
      </c>
      <c r="F780" s="2" t="s">
        <v>40</v>
      </c>
      <c r="G780" s="29">
        <v>92.292400858208197</v>
      </c>
      <c r="H780" s="29">
        <v>77.828225078397693</v>
      </c>
      <c r="I780" s="29">
        <f t="shared" si="72"/>
        <v>82.928586653683311</v>
      </c>
      <c r="J780" s="8">
        <v>2.8942271436833198</v>
      </c>
      <c r="K780" s="32">
        <v>0</v>
      </c>
      <c r="L780" s="43">
        <v>1.02998085356908</v>
      </c>
      <c r="M780" s="43">
        <v>1</v>
      </c>
      <c r="N780" s="8">
        <v>507.12933819991298</v>
      </c>
      <c r="O780" s="9">
        <f t="shared" si="76"/>
        <v>507.13</v>
      </c>
      <c r="P780" s="6">
        <f t="shared" si="73"/>
        <v>509.20856848653261</v>
      </c>
      <c r="Q780" s="6">
        <f t="shared" si="74"/>
        <v>517.10130129807385</v>
      </c>
      <c r="R780" s="13">
        <f>Q780*Index!$D$22</f>
        <v>675.2225784386244</v>
      </c>
      <c r="T780" s="8">
        <v>20.7182865012396</v>
      </c>
      <c r="U780" s="6">
        <f t="shared" si="75"/>
        <v>21.039419942008816</v>
      </c>
      <c r="V780" s="6">
        <f>U780*Index!$H$27</f>
        <v>23.223582943262016</v>
      </c>
      <c r="X780" s="8">
        <v>698.44616138188701</v>
      </c>
      <c r="Y780" s="41">
        <f t="shared" si="77"/>
        <v>698.45</v>
      </c>
      <c r="Z780" s="27"/>
      <c r="AA780" s="37"/>
    </row>
    <row r="781" spans="1:27">
      <c r="A781" s="2" t="s">
        <v>1010</v>
      </c>
      <c r="B781" s="2" t="s">
        <v>0</v>
      </c>
      <c r="C781" s="2">
        <v>90</v>
      </c>
      <c r="D781" s="2" t="s">
        <v>63</v>
      </c>
      <c r="E781" s="2" t="s">
        <v>53</v>
      </c>
      <c r="F781" s="2" t="s">
        <v>40</v>
      </c>
      <c r="G781" s="29">
        <v>92.292400858208197</v>
      </c>
      <c r="H781" s="29">
        <v>101.255124771525</v>
      </c>
      <c r="I781" s="29">
        <f t="shared" si="72"/>
        <v>111.13319544399764</v>
      </c>
      <c r="J781" s="8">
        <v>2.8315872172582899</v>
      </c>
      <c r="K781" s="32">
        <v>0</v>
      </c>
      <c r="L781" s="43">
        <v>1.05103692563536</v>
      </c>
      <c r="M781" s="43">
        <v>1</v>
      </c>
      <c r="N781" s="8">
        <v>576.01731815247001</v>
      </c>
      <c r="O781" s="9">
        <f t="shared" si="76"/>
        <v>576.02</v>
      </c>
      <c r="P781" s="6">
        <f t="shared" si="73"/>
        <v>578.37898915689516</v>
      </c>
      <c r="Q781" s="6">
        <f t="shared" si="74"/>
        <v>587.34386348882708</v>
      </c>
      <c r="R781" s="13">
        <f>Q781*Index!$D$22</f>
        <v>766.94418857480935</v>
      </c>
      <c r="T781" s="8">
        <v>17.657281771363898</v>
      </c>
      <c r="U781" s="6">
        <f t="shared" si="75"/>
        <v>17.930969638820041</v>
      </c>
      <c r="V781" s="6">
        <f>U781*Index!$H$27</f>
        <v>19.792435428735057</v>
      </c>
      <c r="X781" s="8">
        <v>786.73662400354499</v>
      </c>
      <c r="Y781" s="41">
        <f t="shared" si="77"/>
        <v>786.74</v>
      </c>
      <c r="Z781" s="27"/>
      <c r="AA781" s="37"/>
    </row>
    <row r="782" spans="1:27">
      <c r="A782" s="2" t="s">
        <v>1011</v>
      </c>
      <c r="B782" s="2" t="s">
        <v>0</v>
      </c>
      <c r="C782" s="2">
        <v>90</v>
      </c>
      <c r="D782" s="2" t="s">
        <v>1457</v>
      </c>
      <c r="E782" s="2" t="s">
        <v>53</v>
      </c>
      <c r="F782" s="2" t="s">
        <v>40</v>
      </c>
      <c r="G782" s="29">
        <v>92.292400858208197</v>
      </c>
      <c r="H782" s="29">
        <v>125.48496201092399</v>
      </c>
      <c r="I782" s="29">
        <f t="shared" si="72"/>
        <v>130.01186497962257</v>
      </c>
      <c r="J782" s="8">
        <v>2.88957092479427</v>
      </c>
      <c r="K782" s="32">
        <v>0</v>
      </c>
      <c r="L782" s="43">
        <v>1.020786838949</v>
      </c>
      <c r="M782" s="43">
        <v>1</v>
      </c>
      <c r="N782" s="8">
        <v>642.36394302273197</v>
      </c>
      <c r="O782" s="9">
        <f t="shared" si="76"/>
        <v>642.36</v>
      </c>
      <c r="P782" s="6">
        <f t="shared" si="73"/>
        <v>644.99763518912516</v>
      </c>
      <c r="Q782" s="6">
        <f t="shared" si="74"/>
        <v>654.99509853455663</v>
      </c>
      <c r="R782" s="13">
        <f>Q782*Index!$D$22</f>
        <v>855.28208532244048</v>
      </c>
      <c r="T782" s="8">
        <v>18.266877891196401</v>
      </c>
      <c r="U782" s="6">
        <f t="shared" si="75"/>
        <v>18.550014498509945</v>
      </c>
      <c r="V782" s="6">
        <f>U782*Index!$H$27</f>
        <v>20.475745124735919</v>
      </c>
      <c r="X782" s="8">
        <v>875.75783044717696</v>
      </c>
      <c r="Y782" s="41">
        <f t="shared" si="77"/>
        <v>875.76</v>
      </c>
      <c r="Z782" s="27"/>
      <c r="AA782" s="37"/>
    </row>
    <row r="783" spans="1:27">
      <c r="A783" s="2" t="s">
        <v>1012</v>
      </c>
      <c r="B783" s="2" t="s">
        <v>0</v>
      </c>
      <c r="C783" s="2">
        <v>90</v>
      </c>
      <c r="D783" s="2" t="s">
        <v>1458</v>
      </c>
      <c r="E783" s="2" t="s">
        <v>53</v>
      </c>
      <c r="F783" s="2" t="s">
        <v>215</v>
      </c>
      <c r="G783" s="29">
        <v>92.292400858208197</v>
      </c>
      <c r="H783" s="29">
        <v>152.92474842063501</v>
      </c>
      <c r="I783" s="29">
        <f t="shared" si="72"/>
        <v>154.03672393757634</v>
      </c>
      <c r="J783" s="8">
        <v>3.2077679550421099</v>
      </c>
      <c r="K783" s="32">
        <v>0</v>
      </c>
      <c r="L783" s="43">
        <v>1.0045346564064199</v>
      </c>
      <c r="M783" s="43">
        <v>1</v>
      </c>
      <c r="N783" s="8">
        <v>790.16667291348404</v>
      </c>
      <c r="O783" s="9">
        <f t="shared" si="76"/>
        <v>790.17</v>
      </c>
      <c r="P783" s="6">
        <f t="shared" si="73"/>
        <v>793.40635627242932</v>
      </c>
      <c r="Q783" s="6">
        <f t="shared" si="74"/>
        <v>805.70415479465203</v>
      </c>
      <c r="R783" s="13">
        <f>Q783*Index!$D$22</f>
        <v>1052.0755517216564</v>
      </c>
      <c r="T783" s="8">
        <v>22.547838558054899</v>
      </c>
      <c r="U783" s="6">
        <f t="shared" si="75"/>
        <v>22.897330055704753</v>
      </c>
      <c r="V783" s="6">
        <f>U783*Index!$H$27</f>
        <v>25.274368076382149</v>
      </c>
      <c r="X783" s="8">
        <v>1077.34991979804</v>
      </c>
      <c r="Y783" s="41">
        <f t="shared" si="77"/>
        <v>1077.3499999999999</v>
      </c>
      <c r="Z783" s="27"/>
      <c r="AA783" s="37"/>
    </row>
    <row r="784" spans="1:27">
      <c r="A784" s="2" t="s">
        <v>1013</v>
      </c>
      <c r="B784" s="2" t="s">
        <v>0</v>
      </c>
      <c r="C784" s="2">
        <v>90</v>
      </c>
      <c r="D784" s="2" t="s">
        <v>1452</v>
      </c>
      <c r="E784" s="2" t="s">
        <v>53</v>
      </c>
      <c r="F784" s="2" t="s">
        <v>215</v>
      </c>
      <c r="G784" s="29">
        <v>92.292400858208197</v>
      </c>
      <c r="H784" s="29">
        <v>126.15054508152799</v>
      </c>
      <c r="I784" s="29">
        <f t="shared" si="72"/>
        <v>119.36090621257409</v>
      </c>
      <c r="J784" s="8">
        <v>3.3752730819649299</v>
      </c>
      <c r="K784" s="32">
        <v>0</v>
      </c>
      <c r="L784" s="43">
        <v>0.96891802186724296</v>
      </c>
      <c r="M784" s="43">
        <v>1</v>
      </c>
      <c r="N784" s="8">
        <v>714.38771006486695</v>
      </c>
      <c r="O784" s="9">
        <f t="shared" si="76"/>
        <v>714.39</v>
      </c>
      <c r="P784" s="6">
        <f t="shared" si="73"/>
        <v>717.31669967613288</v>
      </c>
      <c r="Q784" s="6">
        <f t="shared" si="74"/>
        <v>728.43510852111297</v>
      </c>
      <c r="R784" s="13">
        <f>Q784*Index!$D$22</f>
        <v>951.17887146318265</v>
      </c>
      <c r="T784" s="8">
        <v>21.4571882978458</v>
      </c>
      <c r="U784" s="6">
        <f t="shared" si="75"/>
        <v>21.789774716462411</v>
      </c>
      <c r="V784" s="6">
        <f>U784*Index!$H$27</f>
        <v>24.051834215845908</v>
      </c>
      <c r="X784" s="8">
        <v>958.45618068461704</v>
      </c>
      <c r="Y784" s="41">
        <f t="shared" si="77"/>
        <v>958.46</v>
      </c>
      <c r="Z784" s="27"/>
      <c r="AA784" s="37"/>
    </row>
    <row r="785" spans="1:27">
      <c r="A785" s="2" t="s">
        <v>1014</v>
      </c>
      <c r="B785" s="2" t="s">
        <v>0</v>
      </c>
      <c r="C785" s="2">
        <v>90</v>
      </c>
      <c r="D785" s="2" t="s">
        <v>221</v>
      </c>
      <c r="E785" s="2" t="s">
        <v>53</v>
      </c>
      <c r="F785" s="2" t="s">
        <v>40</v>
      </c>
      <c r="G785" s="29">
        <v>92.292400858208197</v>
      </c>
      <c r="H785" s="29">
        <v>91.324536724386604</v>
      </c>
      <c r="I785" s="29">
        <f t="shared" si="72"/>
        <v>96.540655270589212</v>
      </c>
      <c r="J785" s="8">
        <v>3.17753766802032</v>
      </c>
      <c r="K785" s="32">
        <v>1</v>
      </c>
      <c r="L785" s="43">
        <v>1.02840761105634</v>
      </c>
      <c r="M785" s="43">
        <v>1</v>
      </c>
      <c r="N785" s="8">
        <v>600.02414881664902</v>
      </c>
      <c r="O785" s="9">
        <f t="shared" si="76"/>
        <v>600.02</v>
      </c>
      <c r="P785" s="6">
        <f t="shared" si="73"/>
        <v>602.48424782679729</v>
      </c>
      <c r="Q785" s="6">
        <f t="shared" si="74"/>
        <v>611.82275366811268</v>
      </c>
      <c r="R785" s="13">
        <f>Q785*Index!$D$22</f>
        <v>798.90833042222164</v>
      </c>
      <c r="T785" s="8">
        <v>16.854158672857402</v>
      </c>
      <c r="U785" s="6">
        <f t="shared" si="75"/>
        <v>17.115398132286693</v>
      </c>
      <c r="V785" s="6">
        <f>U785*Index!$H$27</f>
        <v>18.892197086597097</v>
      </c>
      <c r="X785" s="8">
        <v>817.80052750881896</v>
      </c>
      <c r="Y785" s="41">
        <f t="shared" si="77"/>
        <v>817.8</v>
      </c>
      <c r="Z785" s="27"/>
      <c r="AA785" s="37"/>
    </row>
    <row r="786" spans="1:27">
      <c r="A786" s="2" t="s">
        <v>1015</v>
      </c>
      <c r="B786" s="2" t="s">
        <v>0</v>
      </c>
      <c r="C786" s="2">
        <v>90</v>
      </c>
      <c r="D786" s="2" t="s">
        <v>60</v>
      </c>
      <c r="E786" s="2" t="s">
        <v>54</v>
      </c>
      <c r="F786" s="2" t="s">
        <v>40</v>
      </c>
      <c r="G786" s="29">
        <v>92.292400858208197</v>
      </c>
      <c r="H786" s="29">
        <v>41.794448567294097</v>
      </c>
      <c r="I786" s="29">
        <f t="shared" si="72"/>
        <v>42.005063844173293</v>
      </c>
      <c r="J786" s="8">
        <v>1.93920068430038</v>
      </c>
      <c r="K786" s="32">
        <v>0</v>
      </c>
      <c r="L786" s="43">
        <v>1.00157073775528</v>
      </c>
      <c r="M786" s="43">
        <v>1</v>
      </c>
      <c r="N786" s="8">
        <v>260.429735450664</v>
      </c>
      <c r="O786" s="9">
        <f t="shared" si="76"/>
        <v>260.43</v>
      </c>
      <c r="P786" s="6">
        <f t="shared" si="73"/>
        <v>261.49749736601171</v>
      </c>
      <c r="Q786" s="6">
        <f t="shared" si="74"/>
        <v>265.5507085751849</v>
      </c>
      <c r="R786" s="13">
        <f>Q786*Index!$D$22</f>
        <v>346.75185249047058</v>
      </c>
      <c r="T786" s="8">
        <v>13.807352510831301</v>
      </c>
      <c r="U786" s="6">
        <f t="shared" si="75"/>
        <v>14.021366474749186</v>
      </c>
      <c r="V786" s="6">
        <f>U786*Index!$H$27</f>
        <v>15.476965059005362</v>
      </c>
      <c r="X786" s="8">
        <v>362.22881754947599</v>
      </c>
      <c r="Y786" s="41">
        <f t="shared" si="77"/>
        <v>362.23</v>
      </c>
      <c r="Z786" s="27"/>
      <c r="AA786" s="37"/>
    </row>
    <row r="787" spans="1:27">
      <c r="A787" s="2" t="s">
        <v>1016</v>
      </c>
      <c r="B787" s="2" t="s">
        <v>0</v>
      </c>
      <c r="C787" s="2">
        <v>90</v>
      </c>
      <c r="D787" s="2" t="s">
        <v>61</v>
      </c>
      <c r="E787" s="2" t="s">
        <v>54</v>
      </c>
      <c r="F787" s="2" t="s">
        <v>40</v>
      </c>
      <c r="G787" s="29">
        <v>92.292400858208197</v>
      </c>
      <c r="H787" s="29">
        <v>63.124623766343397</v>
      </c>
      <c r="I787" s="29">
        <f t="shared" si="72"/>
        <v>66.055491618846929</v>
      </c>
      <c r="J787" s="8">
        <v>2.2141459313618301</v>
      </c>
      <c r="K787" s="32">
        <v>0</v>
      </c>
      <c r="L787" s="43">
        <v>1.01885808752023</v>
      </c>
      <c r="M787" s="43">
        <v>1</v>
      </c>
      <c r="N787" s="8">
        <v>350.60534186779103</v>
      </c>
      <c r="O787" s="9">
        <f t="shared" si="76"/>
        <v>350.61</v>
      </c>
      <c r="P787" s="6">
        <f t="shared" si="73"/>
        <v>352.04282376944894</v>
      </c>
      <c r="Q787" s="6">
        <f t="shared" si="74"/>
        <v>357.49948753787544</v>
      </c>
      <c r="R787" s="13">
        <f>Q787*Index!$D$22</f>
        <v>466.81709204724115</v>
      </c>
      <c r="T787" s="8">
        <v>14.6396827801538</v>
      </c>
      <c r="U787" s="6">
        <f t="shared" si="75"/>
        <v>14.866597863246184</v>
      </c>
      <c r="V787" s="6">
        <f>U787*Index!$H$27</f>
        <v>16.409942361189216</v>
      </c>
      <c r="X787" s="8">
        <v>483.227034408431</v>
      </c>
      <c r="Y787" s="41">
        <f t="shared" si="77"/>
        <v>483.23</v>
      </c>
      <c r="Z787" s="27"/>
      <c r="AA787" s="37"/>
    </row>
    <row r="788" spans="1:27">
      <c r="A788" s="2" t="s">
        <v>1017</v>
      </c>
      <c r="B788" s="2" t="s">
        <v>0</v>
      </c>
      <c r="C788" s="2">
        <v>90</v>
      </c>
      <c r="D788" s="2" t="s">
        <v>62</v>
      </c>
      <c r="E788" s="2" t="s">
        <v>54</v>
      </c>
      <c r="F788" s="2" t="s">
        <v>40</v>
      </c>
      <c r="G788" s="29">
        <v>92.292400858208197</v>
      </c>
      <c r="H788" s="29">
        <v>84.975986008419895</v>
      </c>
      <c r="I788" s="29">
        <f t="shared" si="72"/>
        <v>90.290643557495287</v>
      </c>
      <c r="J788" s="8">
        <v>2.2532311271736298</v>
      </c>
      <c r="K788" s="32">
        <v>0</v>
      </c>
      <c r="L788" s="43">
        <v>1.02998085356908</v>
      </c>
      <c r="M788" s="43">
        <v>1</v>
      </c>
      <c r="N788" s="8">
        <v>411.40179897158998</v>
      </c>
      <c r="O788" s="9">
        <f t="shared" si="76"/>
        <v>411.4</v>
      </c>
      <c r="P788" s="6">
        <f t="shared" si="73"/>
        <v>413.08854634737349</v>
      </c>
      <c r="Q788" s="6">
        <f t="shared" si="74"/>
        <v>419.49141881575781</v>
      </c>
      <c r="R788" s="13">
        <f>Q788*Index!$D$22</f>
        <v>547.76516078109501</v>
      </c>
      <c r="T788" s="8">
        <v>15.7098925829567</v>
      </c>
      <c r="U788" s="6">
        <f t="shared" si="75"/>
        <v>15.95339591799253</v>
      </c>
      <c r="V788" s="6">
        <f>U788*Index!$H$27</f>
        <v>17.609564063524406</v>
      </c>
      <c r="X788" s="8">
        <v>565.37472484462</v>
      </c>
      <c r="Y788" s="41">
        <f t="shared" si="77"/>
        <v>565.37</v>
      </c>
      <c r="Z788" s="27"/>
      <c r="AA788" s="37"/>
    </row>
    <row r="789" spans="1:27">
      <c r="A789" s="2" t="s">
        <v>1018</v>
      </c>
      <c r="B789" s="2" t="s">
        <v>0</v>
      </c>
      <c r="C789" s="2">
        <v>90</v>
      </c>
      <c r="D789" s="2" t="s">
        <v>63</v>
      </c>
      <c r="E789" s="2" t="s">
        <v>54</v>
      </c>
      <c r="F789" s="2" t="s">
        <v>40</v>
      </c>
      <c r="G789" s="29">
        <v>92.292400858208197</v>
      </c>
      <c r="H789" s="29">
        <v>110.417802589308</v>
      </c>
      <c r="I789" s="29">
        <f t="shared" si="72"/>
        <v>120.76350816818757</v>
      </c>
      <c r="J789" s="8">
        <v>2.2739089001080099</v>
      </c>
      <c r="K789" s="32">
        <v>0</v>
      </c>
      <c r="L789" s="43">
        <v>1.05103692563536</v>
      </c>
      <c r="M789" s="43">
        <v>1</v>
      </c>
      <c r="N789" s="8">
        <v>484.46972775572198</v>
      </c>
      <c r="O789" s="9">
        <f t="shared" si="76"/>
        <v>484.47</v>
      </c>
      <c r="P789" s="6">
        <f t="shared" si="73"/>
        <v>486.45605363952041</v>
      </c>
      <c r="Q789" s="6">
        <f t="shared" si="74"/>
        <v>493.99612247093302</v>
      </c>
      <c r="R789" s="13">
        <f>Q789*Index!$D$22</f>
        <v>645.05220682326751</v>
      </c>
      <c r="T789" s="8">
        <v>15.2124415026659</v>
      </c>
      <c r="U789" s="6">
        <f t="shared" si="75"/>
        <v>15.448234345957223</v>
      </c>
      <c r="V789" s="6">
        <f>U789*Index!$H$27</f>
        <v>17.051960208463445</v>
      </c>
      <c r="X789" s="8">
        <v>662.10416703173098</v>
      </c>
      <c r="Y789" s="41">
        <f t="shared" si="77"/>
        <v>662.1</v>
      </c>
      <c r="Z789" s="27"/>
      <c r="AA789" s="37"/>
    </row>
    <row r="790" spans="1:27">
      <c r="A790" s="2" t="s">
        <v>1019</v>
      </c>
      <c r="B790" s="2" t="s">
        <v>0</v>
      </c>
      <c r="C790" s="2">
        <v>90</v>
      </c>
      <c r="D790" s="2" t="s">
        <v>1457</v>
      </c>
      <c r="E790" s="2" t="s">
        <v>54</v>
      </c>
      <c r="F790" s="2" t="s">
        <v>40</v>
      </c>
      <c r="G790" s="29">
        <v>92.292400858208197</v>
      </c>
      <c r="H790" s="29">
        <v>136.62514738798501</v>
      </c>
      <c r="I790" s="29">
        <f t="shared" si="72"/>
        <v>141.38361959597856</v>
      </c>
      <c r="J790" s="8">
        <v>2.3644604335863799</v>
      </c>
      <c r="K790" s="32">
        <v>0</v>
      </c>
      <c r="L790" s="43">
        <v>1.020786838949</v>
      </c>
      <c r="M790" s="43">
        <v>1</v>
      </c>
      <c r="N790" s="8">
        <v>552.51770464184597</v>
      </c>
      <c r="O790" s="9">
        <f t="shared" si="76"/>
        <v>552.52</v>
      </c>
      <c r="P790" s="6">
        <f t="shared" si="73"/>
        <v>554.78302723087756</v>
      </c>
      <c r="Q790" s="6">
        <f t="shared" si="74"/>
        <v>563.38216415295619</v>
      </c>
      <c r="R790" s="13">
        <f>Q790*Index!$D$22</f>
        <v>735.65538622849419</v>
      </c>
      <c r="T790" s="8">
        <v>17.9136344090285</v>
      </c>
      <c r="U790" s="6">
        <f t="shared" si="75"/>
        <v>18.191295742368442</v>
      </c>
      <c r="V790" s="6">
        <f>U790*Index!$H$27</f>
        <v>20.07978673759796</v>
      </c>
      <c r="X790" s="8">
        <v>755.73517296609202</v>
      </c>
      <c r="Y790" s="41">
        <f t="shared" si="77"/>
        <v>755.74</v>
      </c>
      <c r="Z790" s="27"/>
      <c r="AA790" s="37"/>
    </row>
    <row r="791" spans="1:27">
      <c r="A791" s="2" t="s">
        <v>1020</v>
      </c>
      <c r="B791" s="2" t="s">
        <v>0</v>
      </c>
      <c r="C791" s="2">
        <v>90</v>
      </c>
      <c r="D791" s="2" t="s">
        <v>1458</v>
      </c>
      <c r="E791" s="2" t="s">
        <v>54</v>
      </c>
      <c r="F791" s="2" t="s">
        <v>215</v>
      </c>
      <c r="G791" s="29">
        <v>92.292400858208197</v>
      </c>
      <c r="H791" s="29">
        <v>167.25556269650599</v>
      </c>
      <c r="I791" s="29">
        <f t="shared" si="72"/>
        <v>168.43252353221263</v>
      </c>
      <c r="J791" s="8">
        <v>2.30496843471875</v>
      </c>
      <c r="K791" s="32">
        <v>0</v>
      </c>
      <c r="L791" s="43">
        <v>1.0045346564064199</v>
      </c>
      <c r="M791" s="43">
        <v>1</v>
      </c>
      <c r="N791" s="8">
        <v>600.96272086435101</v>
      </c>
      <c r="O791" s="9">
        <f t="shared" si="76"/>
        <v>600.96</v>
      </c>
      <c r="P791" s="6">
        <f t="shared" si="73"/>
        <v>603.42666801989481</v>
      </c>
      <c r="Q791" s="6">
        <f t="shared" si="74"/>
        <v>612.77978137420325</v>
      </c>
      <c r="R791" s="13">
        <f>Q791*Index!$D$22</f>
        <v>800.15800183809608</v>
      </c>
      <c r="T791" s="8">
        <v>21.049990179544199</v>
      </c>
      <c r="U791" s="6">
        <f t="shared" si="75"/>
        <v>21.376265027327136</v>
      </c>
      <c r="V791" s="6">
        <f>U791*Index!$H$27</f>
        <v>23.595396890580055</v>
      </c>
      <c r="X791" s="8">
        <v>823.75339872867698</v>
      </c>
      <c r="Y791" s="41">
        <f t="shared" si="77"/>
        <v>823.75</v>
      </c>
      <c r="Z791" s="27"/>
      <c r="AA791" s="37"/>
    </row>
    <row r="792" spans="1:27">
      <c r="A792" s="2" t="s">
        <v>1021</v>
      </c>
      <c r="B792" s="2" t="s">
        <v>0</v>
      </c>
      <c r="C792" s="2">
        <v>90</v>
      </c>
      <c r="D792" s="2" t="s">
        <v>1452</v>
      </c>
      <c r="E792" s="2" t="s">
        <v>54</v>
      </c>
      <c r="F792" s="2" t="s">
        <v>215</v>
      </c>
      <c r="G792" s="29">
        <v>92.292400858208197</v>
      </c>
      <c r="H792" s="29">
        <v>137.896679335594</v>
      </c>
      <c r="I792" s="29">
        <f t="shared" si="72"/>
        <v>130.74194737861077</v>
      </c>
      <c r="J792" s="8">
        <v>2.48077722076644</v>
      </c>
      <c r="K792" s="32">
        <v>0</v>
      </c>
      <c r="L792" s="43">
        <v>0.96891802186724296</v>
      </c>
      <c r="M792" s="43">
        <v>1</v>
      </c>
      <c r="N792" s="8">
        <v>553.298530554389</v>
      </c>
      <c r="O792" s="9">
        <f t="shared" si="76"/>
        <v>553.29999999999995</v>
      </c>
      <c r="P792" s="6">
        <f t="shared" si="73"/>
        <v>555.56705452966196</v>
      </c>
      <c r="Q792" s="6">
        <f t="shared" si="74"/>
        <v>564.17834387487176</v>
      </c>
      <c r="R792" s="13">
        <f>Q792*Index!$D$22</f>
        <v>736.69502492865377</v>
      </c>
      <c r="T792" s="8">
        <v>19.073603273683901</v>
      </c>
      <c r="U792" s="6">
        <f t="shared" si="75"/>
        <v>19.369244124426004</v>
      </c>
      <c r="V792" s="6">
        <f>U792*Index!$H$27</f>
        <v>21.380021346203961</v>
      </c>
      <c r="X792" s="8">
        <v>745.03572261807903</v>
      </c>
      <c r="Y792" s="41">
        <f t="shared" si="77"/>
        <v>745.04</v>
      </c>
      <c r="Z792" s="27"/>
      <c r="AA792" s="37"/>
    </row>
    <row r="793" spans="1:27">
      <c r="A793" s="2" t="s">
        <v>1022</v>
      </c>
      <c r="B793" s="2" t="s">
        <v>0</v>
      </c>
      <c r="C793" s="2">
        <v>90</v>
      </c>
      <c r="D793" s="2" t="s">
        <v>221</v>
      </c>
      <c r="E793" s="2" t="s">
        <v>54</v>
      </c>
      <c r="F793" s="2" t="s">
        <v>40</v>
      </c>
      <c r="G793" s="29">
        <v>92.292400858208197</v>
      </c>
      <c r="H793" s="29">
        <v>100.16670152906001</v>
      </c>
      <c r="I793" s="29">
        <f t="shared" si="72"/>
        <v>105.63400485392987</v>
      </c>
      <c r="J793" s="8">
        <v>2.5715442965362398</v>
      </c>
      <c r="K793" s="32">
        <v>1</v>
      </c>
      <c r="L793" s="43">
        <v>1.02840761105634</v>
      </c>
      <c r="M793" s="43">
        <v>1</v>
      </c>
      <c r="N793" s="8">
        <v>508.97651974296701</v>
      </c>
      <c r="O793" s="9">
        <f t="shared" si="76"/>
        <v>508.98</v>
      </c>
      <c r="P793" s="6">
        <f t="shared" si="73"/>
        <v>511.06332347391316</v>
      </c>
      <c r="Q793" s="6">
        <f t="shared" si="74"/>
        <v>518.98480498775882</v>
      </c>
      <c r="R793" s="13">
        <f>Q793*Index!$D$22</f>
        <v>677.6820273215709</v>
      </c>
      <c r="T793" s="8">
        <v>18.3692271823768</v>
      </c>
      <c r="U793" s="6">
        <f t="shared" si="75"/>
        <v>18.653950203703641</v>
      </c>
      <c r="V793" s="6">
        <f>U793*Index!$H$27</f>
        <v>20.590470695924918</v>
      </c>
      <c r="X793" s="8">
        <v>698.27249801749599</v>
      </c>
      <c r="Y793" s="41">
        <f t="shared" si="77"/>
        <v>698.27</v>
      </c>
      <c r="Z793" s="27"/>
      <c r="AA793" s="37"/>
    </row>
    <row r="794" spans="1:27">
      <c r="A794" s="2" t="s">
        <v>1023</v>
      </c>
      <c r="B794" s="2" t="s">
        <v>0</v>
      </c>
      <c r="C794" s="2">
        <v>90</v>
      </c>
      <c r="D794" s="2" t="s">
        <v>60</v>
      </c>
      <c r="E794" s="2" t="s">
        <v>55</v>
      </c>
      <c r="F794" s="2" t="s">
        <v>40</v>
      </c>
      <c r="G794" s="29">
        <v>92.292400858208197</v>
      </c>
      <c r="H794" s="29">
        <v>35.102795395913503</v>
      </c>
      <c r="I794" s="29">
        <f t="shared" si="72"/>
        <v>35.302899840511159</v>
      </c>
      <c r="J794" s="8">
        <v>1.3558380158188299</v>
      </c>
      <c r="K794" s="32">
        <v>1</v>
      </c>
      <c r="L794" s="43">
        <v>1.00157073775528</v>
      </c>
      <c r="M794" s="43">
        <v>1</v>
      </c>
      <c r="N794" s="8">
        <v>172.998559327159</v>
      </c>
      <c r="O794" s="9">
        <f t="shared" si="76"/>
        <v>173</v>
      </c>
      <c r="P794" s="6">
        <f t="shared" si="73"/>
        <v>173.70785342040034</v>
      </c>
      <c r="Q794" s="6">
        <f t="shared" si="74"/>
        <v>176.40032514841656</v>
      </c>
      <c r="R794" s="13">
        <f>Q794*Index!$D$22</f>
        <v>230.34071290311257</v>
      </c>
      <c r="T794" s="8">
        <v>12.862855764969099</v>
      </c>
      <c r="U794" s="6">
        <f t="shared" si="75"/>
        <v>13.062230029326122</v>
      </c>
      <c r="V794" s="6">
        <f>U794*Index!$H$27</f>
        <v>14.418257886679141</v>
      </c>
      <c r="X794" s="8">
        <v>244.75897078979199</v>
      </c>
      <c r="Y794" s="41">
        <f t="shared" si="77"/>
        <v>244.76</v>
      </c>
      <c r="Z794" s="27"/>
      <c r="AA794" s="37"/>
    </row>
    <row r="795" spans="1:27">
      <c r="A795" s="2" t="s">
        <v>1024</v>
      </c>
      <c r="B795" s="2" t="s">
        <v>0</v>
      </c>
      <c r="C795" s="2">
        <v>90</v>
      </c>
      <c r="D795" s="2" t="s">
        <v>61</v>
      </c>
      <c r="E795" s="2" t="s">
        <v>55</v>
      </c>
      <c r="F795" s="2" t="s">
        <v>40</v>
      </c>
      <c r="G795" s="29">
        <v>92.292400858208197</v>
      </c>
      <c r="H795" s="29">
        <v>53.097225527580299</v>
      </c>
      <c r="I795" s="29">
        <f t="shared" si="72"/>
        <v>55.83899582649704</v>
      </c>
      <c r="J795" s="8">
        <v>1.6801439959973401</v>
      </c>
      <c r="K795" s="32">
        <v>0</v>
      </c>
      <c r="L795" s="43">
        <v>1.01885808752023</v>
      </c>
      <c r="M795" s="43">
        <v>1</v>
      </c>
      <c r="N795" s="8">
        <v>248.882076758507</v>
      </c>
      <c r="O795" s="9">
        <f t="shared" si="76"/>
        <v>248.88</v>
      </c>
      <c r="P795" s="6">
        <f t="shared" si="73"/>
        <v>249.90249327321686</v>
      </c>
      <c r="Q795" s="6">
        <f t="shared" si="74"/>
        <v>253.77598191895174</v>
      </c>
      <c r="R795" s="13">
        <f>Q795*Index!$D$22</f>
        <v>331.37660343719313</v>
      </c>
      <c r="T795" s="8">
        <v>14.353432802714501</v>
      </c>
      <c r="U795" s="6">
        <f t="shared" si="75"/>
        <v>14.575911011156576</v>
      </c>
      <c r="V795" s="6">
        <f>U795*Index!$H$27</f>
        <v>16.089078466717503</v>
      </c>
      <c r="X795" s="8">
        <v>347.46568190391099</v>
      </c>
      <c r="Y795" s="41">
        <f t="shared" si="77"/>
        <v>347.47</v>
      </c>
      <c r="Z795" s="27"/>
      <c r="AA795" s="37"/>
    </row>
    <row r="796" spans="1:27">
      <c r="A796" s="2" t="s">
        <v>1025</v>
      </c>
      <c r="B796" s="2" t="s">
        <v>0</v>
      </c>
      <c r="C796" s="2">
        <v>90</v>
      </c>
      <c r="D796" s="2" t="s">
        <v>62</v>
      </c>
      <c r="E796" s="2" t="s">
        <v>55</v>
      </c>
      <c r="F796" s="2" t="s">
        <v>40</v>
      </c>
      <c r="G796" s="29">
        <v>92.292400858208197</v>
      </c>
      <c r="H796" s="29">
        <v>71.597466320150502</v>
      </c>
      <c r="I796" s="29">
        <f t="shared" si="72"/>
        <v>76.511024429480869</v>
      </c>
      <c r="J796" s="8">
        <v>1.72438944929476</v>
      </c>
      <c r="K796" s="32">
        <v>0</v>
      </c>
      <c r="L796" s="43">
        <v>1.02998085356908</v>
      </c>
      <c r="M796" s="43">
        <v>1</v>
      </c>
      <c r="N796" s="8">
        <v>291.08284557090798</v>
      </c>
      <c r="O796" s="9">
        <f t="shared" si="76"/>
        <v>291.08</v>
      </c>
      <c r="P796" s="6">
        <f t="shared" si="73"/>
        <v>292.27628523774871</v>
      </c>
      <c r="Q796" s="6">
        <f t="shared" si="74"/>
        <v>296.80656765893383</v>
      </c>
      <c r="R796" s="13">
        <f>Q796*Index!$D$22</f>
        <v>387.56525154567396</v>
      </c>
      <c r="T796" s="8">
        <v>16.3895599805602</v>
      </c>
      <c r="U796" s="6">
        <f t="shared" si="75"/>
        <v>16.643598160258886</v>
      </c>
      <c r="V796" s="6">
        <f>U796*Index!$H$27</f>
        <v>18.371418195676288</v>
      </c>
      <c r="X796" s="8">
        <v>405.93666974134999</v>
      </c>
      <c r="Y796" s="41">
        <f t="shared" si="77"/>
        <v>405.94</v>
      </c>
      <c r="Z796" s="27"/>
      <c r="AA796" s="37"/>
    </row>
    <row r="797" spans="1:27">
      <c r="A797" s="2" t="s">
        <v>1026</v>
      </c>
      <c r="B797" s="2" t="s">
        <v>0</v>
      </c>
      <c r="C797" s="2">
        <v>90</v>
      </c>
      <c r="D797" s="2" t="s">
        <v>63</v>
      </c>
      <c r="E797" s="2" t="s">
        <v>55</v>
      </c>
      <c r="F797" s="2" t="s">
        <v>40</v>
      </c>
      <c r="G797" s="29">
        <v>92.292400858208197</v>
      </c>
      <c r="H797" s="29">
        <v>93.147929508395507</v>
      </c>
      <c r="I797" s="29">
        <f t="shared" si="72"/>
        <v>102.61223385911242</v>
      </c>
      <c r="J797" s="8">
        <v>1.71269449571428</v>
      </c>
      <c r="K797" s="32">
        <v>0</v>
      </c>
      <c r="L797" s="43">
        <v>1.05103692563536</v>
      </c>
      <c r="M797" s="43">
        <v>1</v>
      </c>
      <c r="N797" s="8">
        <v>333.81209506955599</v>
      </c>
      <c r="O797" s="9">
        <f t="shared" si="76"/>
        <v>333.81</v>
      </c>
      <c r="P797" s="6">
        <f t="shared" si="73"/>
        <v>335.18072465934119</v>
      </c>
      <c r="Q797" s="6">
        <f t="shared" si="74"/>
        <v>340.37602589156103</v>
      </c>
      <c r="R797" s="13">
        <f>Q797*Index!$D$22</f>
        <v>444.45755070477117</v>
      </c>
      <c r="T797" s="8">
        <v>14.7502168369868</v>
      </c>
      <c r="U797" s="6">
        <f t="shared" si="75"/>
        <v>14.978845197960096</v>
      </c>
      <c r="V797" s="6">
        <f>U797*Index!$H$27</f>
        <v>16.533842416184729</v>
      </c>
      <c r="X797" s="8">
        <v>460.99139312095599</v>
      </c>
      <c r="Y797" s="41">
        <f t="shared" si="77"/>
        <v>460.99</v>
      </c>
      <c r="Z797" s="27"/>
      <c r="AA797" s="37"/>
    </row>
    <row r="798" spans="1:27">
      <c r="A798" s="2" t="s">
        <v>1027</v>
      </c>
      <c r="B798" s="2" t="s">
        <v>0</v>
      </c>
      <c r="C798" s="2">
        <v>90</v>
      </c>
      <c r="D798" s="2" t="s">
        <v>1457</v>
      </c>
      <c r="E798" s="2" t="s">
        <v>55</v>
      </c>
      <c r="F798" s="2" t="s">
        <v>40</v>
      </c>
      <c r="G798" s="29">
        <v>92.292400858208197</v>
      </c>
      <c r="H798" s="29">
        <v>115.43628825061801</v>
      </c>
      <c r="I798" s="29">
        <f t="shared" si="72"/>
        <v>119.75431105621004</v>
      </c>
      <c r="J798" s="8">
        <v>1.71060167776137</v>
      </c>
      <c r="K798" s="32">
        <v>0</v>
      </c>
      <c r="L798" s="43">
        <v>1.020786838949</v>
      </c>
      <c r="M798" s="43">
        <v>1</v>
      </c>
      <c r="N798" s="8">
        <v>362.72746116458597</v>
      </c>
      <c r="O798" s="9">
        <f t="shared" si="76"/>
        <v>362.73</v>
      </c>
      <c r="P798" s="6">
        <f t="shared" si="73"/>
        <v>364.21464375536078</v>
      </c>
      <c r="Q798" s="6">
        <f t="shared" si="74"/>
        <v>369.8599707335689</v>
      </c>
      <c r="R798" s="13">
        <f>Q798*Index!$D$22</f>
        <v>482.95721258685762</v>
      </c>
      <c r="T798" s="8">
        <v>16.658890378228801</v>
      </c>
      <c r="U798" s="6">
        <f t="shared" si="75"/>
        <v>16.917103179091349</v>
      </c>
      <c r="V798" s="6">
        <f>U798*Index!$H$27</f>
        <v>18.673316561114195</v>
      </c>
      <c r="X798" s="8">
        <v>501.63052914797203</v>
      </c>
      <c r="Y798" s="41">
        <f t="shared" si="77"/>
        <v>501.63</v>
      </c>
      <c r="Z798" s="27"/>
      <c r="AA798" s="37"/>
    </row>
    <row r="799" spans="1:27">
      <c r="A799" s="2" t="s">
        <v>1028</v>
      </c>
      <c r="B799" s="2" t="s">
        <v>0</v>
      </c>
      <c r="C799" s="2">
        <v>90</v>
      </c>
      <c r="D799" s="2" t="s">
        <v>1458</v>
      </c>
      <c r="E799" s="2" t="s">
        <v>55</v>
      </c>
      <c r="F799" s="2" t="s">
        <v>215</v>
      </c>
      <c r="G799" s="29">
        <v>92.292400858208197</v>
      </c>
      <c r="H799" s="29">
        <v>140.68386695183401</v>
      </c>
      <c r="I799" s="29">
        <f t="shared" si="72"/>
        <v>141.74033427720261</v>
      </c>
      <c r="J799" s="8">
        <v>1.55933154650274</v>
      </c>
      <c r="K799" s="32">
        <v>0</v>
      </c>
      <c r="L799" s="43">
        <v>1.0045346564064199</v>
      </c>
      <c r="M799" s="43">
        <v>1</v>
      </c>
      <c r="N799" s="8">
        <v>364.93462681096401</v>
      </c>
      <c r="O799" s="9">
        <f t="shared" si="76"/>
        <v>364.93</v>
      </c>
      <c r="P799" s="6">
        <f t="shared" si="73"/>
        <v>366.43085878088897</v>
      </c>
      <c r="Q799" s="6">
        <f t="shared" si="74"/>
        <v>372.1105370919928</v>
      </c>
      <c r="R799" s="13">
        <f>Q799*Index!$D$22</f>
        <v>485.89596601035021</v>
      </c>
      <c r="T799" s="8">
        <v>21.7603325132451</v>
      </c>
      <c r="U799" s="6">
        <f t="shared" si="75"/>
        <v>22.097617667200399</v>
      </c>
      <c r="V799" s="6">
        <f>U799*Index!$H$27</f>
        <v>24.391635233158539</v>
      </c>
      <c r="X799" s="8">
        <v>510.28760124350902</v>
      </c>
      <c r="Y799" s="41">
        <f t="shared" si="77"/>
        <v>510.29</v>
      </c>
      <c r="Z799" s="27"/>
      <c r="AA799" s="37"/>
    </row>
    <row r="800" spans="1:27">
      <c r="A800" s="2" t="s">
        <v>1029</v>
      </c>
      <c r="B800" s="2" t="s">
        <v>0</v>
      </c>
      <c r="C800" s="2">
        <v>90</v>
      </c>
      <c r="D800" s="2" t="s">
        <v>1452</v>
      </c>
      <c r="E800" s="2" t="s">
        <v>55</v>
      </c>
      <c r="F800" s="2" t="s">
        <v>215</v>
      </c>
      <c r="G800" s="29">
        <v>92.292400858208197</v>
      </c>
      <c r="H800" s="29">
        <v>116.052295605418</v>
      </c>
      <c r="I800" s="29">
        <f t="shared" si="72"/>
        <v>109.57653030585965</v>
      </c>
      <c r="J800" s="8">
        <v>1.61943236399325</v>
      </c>
      <c r="K800" s="32">
        <v>0</v>
      </c>
      <c r="L800" s="43">
        <v>0.96891802186724296</v>
      </c>
      <c r="M800" s="43">
        <v>1</v>
      </c>
      <c r="N800" s="8">
        <v>326.913080411816</v>
      </c>
      <c r="O800" s="9">
        <f t="shared" si="76"/>
        <v>326.91000000000003</v>
      </c>
      <c r="P800" s="6">
        <f t="shared" si="73"/>
        <v>328.25342404150445</v>
      </c>
      <c r="Q800" s="6">
        <f t="shared" si="74"/>
        <v>333.34135211414781</v>
      </c>
      <c r="R800" s="13">
        <f>Q800*Index!$D$22</f>
        <v>435.27178661070349</v>
      </c>
      <c r="T800" s="8">
        <v>17.239241666911099</v>
      </c>
      <c r="U800" s="6">
        <f t="shared" si="75"/>
        <v>17.506449912748224</v>
      </c>
      <c r="V800" s="6">
        <f>U800*Index!$H$27</f>
        <v>19.32384508277239</v>
      </c>
      <c r="X800" s="8">
        <v>446.77632725424201</v>
      </c>
      <c r="Y800" s="41">
        <f t="shared" si="77"/>
        <v>446.78</v>
      </c>
      <c r="Z800" s="27"/>
      <c r="AA800" s="37"/>
    </row>
    <row r="801" spans="1:27">
      <c r="A801" s="2" t="s">
        <v>1030</v>
      </c>
      <c r="B801" s="2" t="s">
        <v>0</v>
      </c>
      <c r="C801" s="2">
        <v>90</v>
      </c>
      <c r="D801" s="2" t="s">
        <v>221</v>
      </c>
      <c r="E801" s="2" t="s">
        <v>55</v>
      </c>
      <c r="F801" s="2" t="s">
        <v>40</v>
      </c>
      <c r="G801" s="29">
        <v>92.292400858208197</v>
      </c>
      <c r="H801" s="29">
        <v>84.016370771749095</v>
      </c>
      <c r="I801" s="29">
        <f t="shared" si="72"/>
        <v>89.024881782033987</v>
      </c>
      <c r="J801" s="8">
        <v>1.98571818047772</v>
      </c>
      <c r="K801" s="32">
        <v>1</v>
      </c>
      <c r="L801" s="43">
        <v>1.02840761105634</v>
      </c>
      <c r="M801" s="43">
        <v>1</v>
      </c>
      <c r="N801" s="8">
        <v>360.04502457354698</v>
      </c>
      <c r="O801" s="9">
        <f t="shared" si="76"/>
        <v>360.05</v>
      </c>
      <c r="P801" s="6">
        <f t="shared" si="73"/>
        <v>361.52120917429852</v>
      </c>
      <c r="Q801" s="6">
        <f t="shared" si="74"/>
        <v>367.12478791650017</v>
      </c>
      <c r="R801" s="13">
        <f>Q801*Index!$D$22</f>
        <v>479.38565477099826</v>
      </c>
      <c r="T801" s="8">
        <v>16.30981882723</v>
      </c>
      <c r="U801" s="6">
        <f t="shared" si="75"/>
        <v>16.562621019052067</v>
      </c>
      <c r="V801" s="6">
        <f>U801*Index!$H$27</f>
        <v>18.28203458336624</v>
      </c>
      <c r="X801" s="8">
        <v>497.667689354365</v>
      </c>
      <c r="Y801" s="41">
        <f t="shared" si="77"/>
        <v>497.67</v>
      </c>
      <c r="Z801" s="27"/>
      <c r="AA801" s="37"/>
    </row>
    <row r="802" spans="1:27">
      <c r="A802" s="2" t="s">
        <v>1031</v>
      </c>
      <c r="B802" s="2" t="s">
        <v>0</v>
      </c>
      <c r="C802" s="2">
        <v>90</v>
      </c>
      <c r="D802" s="2" t="s">
        <v>60</v>
      </c>
      <c r="E802" s="2" t="s">
        <v>56</v>
      </c>
      <c r="F802" s="2" t="s">
        <v>40</v>
      </c>
      <c r="G802" s="29">
        <v>92.292400858208197</v>
      </c>
      <c r="H802" s="29">
        <v>37.698862748313502</v>
      </c>
      <c r="I802" s="29">
        <f t="shared" si="72"/>
        <v>37.903044933916817</v>
      </c>
      <c r="J802" s="8">
        <v>1.3839569813957</v>
      </c>
      <c r="K802" s="32">
        <v>1</v>
      </c>
      <c r="L802" s="43">
        <v>1.00157073775528</v>
      </c>
      <c r="M802" s="43">
        <v>1</v>
      </c>
      <c r="N802" s="8">
        <v>180.184896149938</v>
      </c>
      <c r="O802" s="9">
        <f t="shared" si="76"/>
        <v>180.18</v>
      </c>
      <c r="P802" s="6">
        <f t="shared" si="73"/>
        <v>180.92365422415276</v>
      </c>
      <c r="Q802" s="6">
        <f t="shared" si="74"/>
        <v>183.72797086462714</v>
      </c>
      <c r="R802" s="13">
        <f>Q802*Index!$D$22</f>
        <v>239.90903505191412</v>
      </c>
      <c r="T802" s="8">
        <v>12.8989259613335</v>
      </c>
      <c r="U802" s="6">
        <f t="shared" si="75"/>
        <v>13.09885931373417</v>
      </c>
      <c r="V802" s="6">
        <f>U802*Index!$H$27</f>
        <v>14.458689762983115</v>
      </c>
      <c r="X802" s="8">
        <v>254.367724814897</v>
      </c>
      <c r="Y802" s="41">
        <f t="shared" si="77"/>
        <v>254.37</v>
      </c>
      <c r="Z802" s="27"/>
      <c r="AA802" s="37"/>
    </row>
    <row r="803" spans="1:27">
      <c r="A803" s="2" t="s">
        <v>1032</v>
      </c>
      <c r="B803" s="2" t="s">
        <v>0</v>
      </c>
      <c r="C803" s="2">
        <v>90</v>
      </c>
      <c r="D803" s="2" t="s">
        <v>61</v>
      </c>
      <c r="E803" s="2" t="s">
        <v>56</v>
      </c>
      <c r="F803" s="2" t="s">
        <v>40</v>
      </c>
      <c r="G803" s="29">
        <v>92.292400858208197</v>
      </c>
      <c r="H803" s="29">
        <v>57.0231300498195</v>
      </c>
      <c r="I803" s="29">
        <f t="shared" si="72"/>
        <v>59.838935399812698</v>
      </c>
      <c r="J803" s="8">
        <v>1.6848644453177899</v>
      </c>
      <c r="K803" s="32">
        <v>0</v>
      </c>
      <c r="L803" s="43">
        <v>1.01885808752023</v>
      </c>
      <c r="M803" s="43">
        <v>1</v>
      </c>
      <c r="N803" s="8">
        <v>256.32067947982398</v>
      </c>
      <c r="O803" s="9">
        <f t="shared" si="76"/>
        <v>256.32</v>
      </c>
      <c r="P803" s="6">
        <f t="shared" si="73"/>
        <v>257.37159426569127</v>
      </c>
      <c r="Q803" s="6">
        <f t="shared" si="74"/>
        <v>261.36085397680949</v>
      </c>
      <c r="R803" s="13">
        <f>Q803*Index!$D$22</f>
        <v>341.28080761377782</v>
      </c>
      <c r="T803" s="8">
        <v>15.452741897217701</v>
      </c>
      <c r="U803" s="6">
        <f t="shared" si="75"/>
        <v>15.692259396624577</v>
      </c>
      <c r="V803" s="6">
        <f>U803*Index!$H$27</f>
        <v>17.321318205025488</v>
      </c>
      <c r="X803" s="8">
        <v>358.60212581880302</v>
      </c>
      <c r="Y803" s="41">
        <f t="shared" si="77"/>
        <v>358.6</v>
      </c>
      <c r="Z803" s="27"/>
      <c r="AA803" s="37"/>
    </row>
    <row r="804" spans="1:27">
      <c r="A804" s="2" t="s">
        <v>1033</v>
      </c>
      <c r="B804" s="2" t="s">
        <v>0</v>
      </c>
      <c r="C804" s="2">
        <v>90</v>
      </c>
      <c r="D804" s="2" t="s">
        <v>62</v>
      </c>
      <c r="E804" s="2" t="s">
        <v>56</v>
      </c>
      <c r="F804" s="2" t="s">
        <v>40</v>
      </c>
      <c r="G804" s="29">
        <v>92.292400858208197</v>
      </c>
      <c r="H804" s="29">
        <v>76.8897869851656</v>
      </c>
      <c r="I804" s="29">
        <f t="shared" si="72"/>
        <v>81.962013385394386</v>
      </c>
      <c r="J804" s="8">
        <v>1.7711069120670599</v>
      </c>
      <c r="K804" s="32">
        <v>0</v>
      </c>
      <c r="L804" s="43">
        <v>1.02998085356908</v>
      </c>
      <c r="M804" s="43">
        <v>1</v>
      </c>
      <c r="N804" s="8">
        <v>308.62319752504197</v>
      </c>
      <c r="O804" s="9">
        <f t="shared" si="76"/>
        <v>308.62</v>
      </c>
      <c r="P804" s="6">
        <f t="shared" si="73"/>
        <v>309.88855263489467</v>
      </c>
      <c r="Q804" s="6">
        <f t="shared" si="74"/>
        <v>314.69182520073554</v>
      </c>
      <c r="R804" s="13">
        <f>Q804*Index!$D$22</f>
        <v>410.91953373970176</v>
      </c>
      <c r="T804" s="8">
        <v>19.249636363521901</v>
      </c>
      <c r="U804" s="6">
        <f t="shared" si="75"/>
        <v>19.548005727156493</v>
      </c>
      <c r="V804" s="6">
        <f>U804*Index!$H$27</f>
        <v>21.577340707646659</v>
      </c>
      <c r="X804" s="8">
        <v>432.496874447349</v>
      </c>
      <c r="Y804" s="41">
        <f t="shared" si="77"/>
        <v>432.5</v>
      </c>
      <c r="Z804" s="27"/>
      <c r="AA804" s="37"/>
    </row>
    <row r="805" spans="1:27">
      <c r="A805" s="2" t="s">
        <v>1034</v>
      </c>
      <c r="B805" s="2" t="s">
        <v>0</v>
      </c>
      <c r="C805" s="2">
        <v>90</v>
      </c>
      <c r="D805" s="2" t="s">
        <v>63</v>
      </c>
      <c r="E805" s="2" t="s">
        <v>56</v>
      </c>
      <c r="F805" s="2" t="s">
        <v>40</v>
      </c>
      <c r="G805" s="29">
        <v>92.292400858208197</v>
      </c>
      <c r="H805" s="29">
        <v>100.03182452908401</v>
      </c>
      <c r="I805" s="29">
        <f t="shared" si="72"/>
        <v>109.84746171805344</v>
      </c>
      <c r="J805" s="8">
        <v>1.71542144161225</v>
      </c>
      <c r="K805" s="32">
        <v>0</v>
      </c>
      <c r="L805" s="43">
        <v>1.05103692563536</v>
      </c>
      <c r="M805" s="43">
        <v>1</v>
      </c>
      <c r="N805" s="8">
        <v>346.75505446787099</v>
      </c>
      <c r="O805" s="9">
        <f t="shared" si="76"/>
        <v>346.76</v>
      </c>
      <c r="P805" s="6">
        <f t="shared" si="73"/>
        <v>348.17675019118929</v>
      </c>
      <c r="Q805" s="6">
        <f t="shared" si="74"/>
        <v>353.57348981915277</v>
      </c>
      <c r="R805" s="13">
        <f>Q805*Index!$D$22</f>
        <v>461.69058724842228</v>
      </c>
      <c r="T805" s="8">
        <v>13.6962418728729</v>
      </c>
      <c r="U805" s="6">
        <f t="shared" si="75"/>
        <v>13.90853362190243</v>
      </c>
      <c r="V805" s="6">
        <f>U805*Index!$H$27</f>
        <v>15.352418701547119</v>
      </c>
      <c r="X805" s="8">
        <v>477.04300594997</v>
      </c>
      <c r="Y805" s="41">
        <f t="shared" si="77"/>
        <v>477.04</v>
      </c>
      <c r="Z805" s="27"/>
      <c r="AA805" s="37"/>
    </row>
    <row r="806" spans="1:27">
      <c r="A806" s="2" t="s">
        <v>1035</v>
      </c>
      <c r="B806" s="2" t="s">
        <v>0</v>
      </c>
      <c r="C806" s="2">
        <v>90</v>
      </c>
      <c r="D806" s="2" t="s">
        <v>1457</v>
      </c>
      <c r="E806" s="2" t="s">
        <v>56</v>
      </c>
      <c r="F806" s="2" t="s">
        <v>40</v>
      </c>
      <c r="G806" s="29">
        <v>92.292400858208197</v>
      </c>
      <c r="H806" s="29">
        <v>123.965167124749</v>
      </c>
      <c r="I806" s="29">
        <f t="shared" si="72"/>
        <v>128.46047836191315</v>
      </c>
      <c r="J806" s="8">
        <v>1.73555076523386</v>
      </c>
      <c r="K806" s="32">
        <v>0</v>
      </c>
      <c r="L806" s="43">
        <v>1.020786838949</v>
      </c>
      <c r="M806" s="43">
        <v>1</v>
      </c>
      <c r="N806" s="8">
        <v>383.12782845805901</v>
      </c>
      <c r="O806" s="9">
        <f t="shared" si="76"/>
        <v>383.13</v>
      </c>
      <c r="P806" s="6">
        <f t="shared" si="73"/>
        <v>384.69865255473707</v>
      </c>
      <c r="Q806" s="6">
        <f t="shared" si="74"/>
        <v>390.6614816693355</v>
      </c>
      <c r="R806" s="13">
        <f>Q806*Index!$D$22</f>
        <v>510.11949164941058</v>
      </c>
      <c r="T806" s="8">
        <v>18.933304373515099</v>
      </c>
      <c r="U806" s="6">
        <f t="shared" si="75"/>
        <v>19.226770591304586</v>
      </c>
      <c r="V806" s="6">
        <f>U806*Index!$H$27</f>
        <v>21.222757223771652</v>
      </c>
      <c r="X806" s="8">
        <v>531.34224887318203</v>
      </c>
      <c r="Y806" s="41">
        <f t="shared" si="77"/>
        <v>531.34</v>
      </c>
      <c r="Z806" s="27"/>
      <c r="AA806" s="37"/>
    </row>
    <row r="807" spans="1:27">
      <c r="A807" s="2" t="s">
        <v>1036</v>
      </c>
      <c r="B807" s="2" t="s">
        <v>0</v>
      </c>
      <c r="C807" s="2">
        <v>90</v>
      </c>
      <c r="D807" s="2" t="s">
        <v>1458</v>
      </c>
      <c r="E807" s="2" t="s">
        <v>56</v>
      </c>
      <c r="F807" s="2" t="s">
        <v>215</v>
      </c>
      <c r="G807" s="29">
        <v>92.292400858208197</v>
      </c>
      <c r="H807" s="29">
        <v>151.085792115093</v>
      </c>
      <c r="I807" s="29">
        <f t="shared" si="72"/>
        <v>152.18942859704228</v>
      </c>
      <c r="J807" s="8">
        <v>2.1204336079483501</v>
      </c>
      <c r="K807" s="32">
        <v>0</v>
      </c>
      <c r="L807" s="43">
        <v>1.0045346564064199</v>
      </c>
      <c r="M807" s="43">
        <v>1</v>
      </c>
      <c r="N807" s="8">
        <v>518.40748770960897</v>
      </c>
      <c r="O807" s="9">
        <f t="shared" si="76"/>
        <v>518.41</v>
      </c>
      <c r="P807" s="6">
        <f t="shared" si="73"/>
        <v>520.53295840921839</v>
      </c>
      <c r="Q807" s="6">
        <f t="shared" si="74"/>
        <v>528.60121926456134</v>
      </c>
      <c r="R807" s="13">
        <f>Q807*Index!$D$22</f>
        <v>690.23898671621328</v>
      </c>
      <c r="T807" s="8">
        <v>24.656286431916001</v>
      </c>
      <c r="U807" s="6">
        <f t="shared" si="75"/>
        <v>25.0384588716107</v>
      </c>
      <c r="V807" s="6">
        <f>U807*Index!$H$27</f>
        <v>27.637773663867776</v>
      </c>
      <c r="X807" s="8">
        <v>717.87676038008101</v>
      </c>
      <c r="Y807" s="41">
        <f t="shared" si="77"/>
        <v>717.88</v>
      </c>
      <c r="Z807" s="27"/>
      <c r="AA807" s="37"/>
    </row>
    <row r="808" spans="1:27">
      <c r="A808" s="2" t="s">
        <v>1037</v>
      </c>
      <c r="B808" s="2" t="s">
        <v>0</v>
      </c>
      <c r="C808" s="2">
        <v>90</v>
      </c>
      <c r="D808" s="2" t="s">
        <v>1452</v>
      </c>
      <c r="E808" s="2" t="s">
        <v>56</v>
      </c>
      <c r="F808" s="2" t="s">
        <v>215</v>
      </c>
      <c r="G808" s="29">
        <v>92.292400858208197</v>
      </c>
      <c r="H808" s="29">
        <v>124.632239919573</v>
      </c>
      <c r="I808" s="29">
        <f t="shared" si="72"/>
        <v>117.8897929784618</v>
      </c>
      <c r="J808" s="8">
        <v>2.1009064658950698</v>
      </c>
      <c r="K808" s="32">
        <v>0</v>
      </c>
      <c r="L808" s="43">
        <v>0.96891802186724296</v>
      </c>
      <c r="M808" s="43">
        <v>1</v>
      </c>
      <c r="N808" s="8">
        <v>441.57313004747101</v>
      </c>
      <c r="O808" s="9">
        <f t="shared" si="76"/>
        <v>441.57</v>
      </c>
      <c r="P808" s="6">
        <f t="shared" si="73"/>
        <v>443.38357988066565</v>
      </c>
      <c r="Q808" s="6">
        <f t="shared" si="74"/>
        <v>450.25602536881598</v>
      </c>
      <c r="R808" s="13">
        <f>Q808*Index!$D$22</f>
        <v>587.93709016757998</v>
      </c>
      <c r="T808" s="8">
        <v>21.9427713536294</v>
      </c>
      <c r="U808" s="6">
        <f t="shared" si="75"/>
        <v>22.282884309610658</v>
      </c>
      <c r="V808" s="6">
        <f>U808*Index!$H$27</f>
        <v>24.596134941253794</v>
      </c>
      <c r="X808" s="8">
        <v>601.99730388049102</v>
      </c>
      <c r="Y808" s="41">
        <f t="shared" si="77"/>
        <v>602</v>
      </c>
      <c r="Z808" s="27"/>
      <c r="AA808" s="37"/>
    </row>
    <row r="809" spans="1:27">
      <c r="A809" s="2" t="s">
        <v>1038</v>
      </c>
      <c r="B809" s="2" t="s">
        <v>0</v>
      </c>
      <c r="C809" s="2">
        <v>90</v>
      </c>
      <c r="D809" s="2" t="s">
        <v>221</v>
      </c>
      <c r="E809" s="2" t="s">
        <v>56</v>
      </c>
      <c r="F809" s="2" t="s">
        <v>40</v>
      </c>
      <c r="G809" s="29">
        <v>92.292400858208197</v>
      </c>
      <c r="H809" s="29">
        <v>90.231259271248106</v>
      </c>
      <c r="I809" s="29">
        <f t="shared" si="72"/>
        <v>95.416320416785283</v>
      </c>
      <c r="J809" s="8">
        <v>2.0138371460546001</v>
      </c>
      <c r="K809" s="32">
        <v>1</v>
      </c>
      <c r="L809" s="43">
        <v>1.02840761105634</v>
      </c>
      <c r="M809" s="43">
        <v>1</v>
      </c>
      <c r="N809" s="8">
        <v>378.01479554199102</v>
      </c>
      <c r="O809" s="9">
        <f t="shared" si="76"/>
        <v>378.01</v>
      </c>
      <c r="P809" s="6">
        <f t="shared" si="73"/>
        <v>379.56465620371318</v>
      </c>
      <c r="Q809" s="6">
        <f t="shared" si="74"/>
        <v>385.44790837487079</v>
      </c>
      <c r="R809" s="13">
        <f>Q809*Index!$D$22</f>
        <v>503.31169133266377</v>
      </c>
      <c r="T809" s="8">
        <v>16.250968102588001</v>
      </c>
      <c r="U809" s="6">
        <f t="shared" si="75"/>
        <v>16.502858108178117</v>
      </c>
      <c r="V809" s="6">
        <f>U809*Index!$H$27</f>
        <v>18.216067511962301</v>
      </c>
      <c r="X809" s="8">
        <v>521.52775884462596</v>
      </c>
      <c r="Y809" s="41">
        <f t="shared" si="77"/>
        <v>521.53</v>
      </c>
      <c r="Z809" s="27"/>
      <c r="AA809" s="37"/>
    </row>
    <row r="810" spans="1:27">
      <c r="A810" s="2" t="s">
        <v>1039</v>
      </c>
      <c r="B810" s="2" t="s">
        <v>0</v>
      </c>
      <c r="C810" s="2">
        <v>90</v>
      </c>
      <c r="D810" s="2" t="s">
        <v>60</v>
      </c>
      <c r="E810" s="2" t="s">
        <v>57</v>
      </c>
      <c r="F810" s="2" t="s">
        <v>40</v>
      </c>
      <c r="G810" s="29">
        <v>92.292400858208197</v>
      </c>
      <c r="H810" s="29">
        <v>39.073446445993</v>
      </c>
      <c r="I810" s="29">
        <f t="shared" si="72"/>
        <v>39.279787742108056</v>
      </c>
      <c r="J810" s="8">
        <v>1.4806143990151699</v>
      </c>
      <c r="K810" s="32">
        <v>0</v>
      </c>
      <c r="L810" s="43">
        <v>1.00157073775528</v>
      </c>
      <c r="M810" s="43">
        <v>1</v>
      </c>
      <c r="N810" s="8">
        <v>194.807676951568</v>
      </c>
      <c r="O810" s="9">
        <f t="shared" si="76"/>
        <v>194.81</v>
      </c>
      <c r="P810" s="6">
        <f t="shared" si="73"/>
        <v>195.60638842706942</v>
      </c>
      <c r="Q810" s="6">
        <f t="shared" si="74"/>
        <v>198.63828744768901</v>
      </c>
      <c r="R810" s="13">
        <f>Q810*Index!$D$22</f>
        <v>259.37868709741889</v>
      </c>
      <c r="T810" s="8">
        <v>13.0528315933676</v>
      </c>
      <c r="U810" s="6">
        <f t="shared" si="75"/>
        <v>13.255150483064799</v>
      </c>
      <c r="V810" s="6">
        <f>U810*Index!$H$27</f>
        <v>14.631205970381117</v>
      </c>
      <c r="X810" s="8">
        <v>274.00989306780002</v>
      </c>
      <c r="Y810" s="41">
        <f t="shared" si="77"/>
        <v>274.01</v>
      </c>
      <c r="Z810" s="27"/>
      <c r="AA810" s="37"/>
    </row>
    <row r="811" spans="1:27">
      <c r="A811" s="2" t="s">
        <v>1040</v>
      </c>
      <c r="B811" s="2" t="s">
        <v>0</v>
      </c>
      <c r="C811" s="2">
        <v>90</v>
      </c>
      <c r="D811" s="2" t="s">
        <v>61</v>
      </c>
      <c r="E811" s="2" t="s">
        <v>57</v>
      </c>
      <c r="F811" s="2" t="s">
        <v>40</v>
      </c>
      <c r="G811" s="29">
        <v>92.292400858208197</v>
      </c>
      <c r="H811" s="29">
        <v>59.043175328805198</v>
      </c>
      <c r="I811" s="29">
        <f t="shared" si="72"/>
        <v>61.897074869464348</v>
      </c>
      <c r="J811" s="8">
        <v>1.77113105796268</v>
      </c>
      <c r="K811" s="32">
        <v>0</v>
      </c>
      <c r="L811" s="43">
        <v>1.01885808752023</v>
      </c>
      <c r="M811" s="43">
        <v>1</v>
      </c>
      <c r="N811" s="8">
        <v>273.089769272262</v>
      </c>
      <c r="O811" s="9">
        <f t="shared" si="76"/>
        <v>273.08999999999997</v>
      </c>
      <c r="P811" s="6">
        <f t="shared" si="73"/>
        <v>274.20943732627825</v>
      </c>
      <c r="Q811" s="6">
        <f t="shared" si="74"/>
        <v>278.45968360483556</v>
      </c>
      <c r="R811" s="13">
        <f>Q811*Index!$D$22</f>
        <v>363.60818486217369</v>
      </c>
      <c r="T811" s="8">
        <v>14.669883375977101</v>
      </c>
      <c r="U811" s="6">
        <f t="shared" si="75"/>
        <v>14.897266568304747</v>
      </c>
      <c r="V811" s="6">
        <f>U811*Index!$H$27</f>
        <v>16.443794873171633</v>
      </c>
      <c r="X811" s="8">
        <v>380.05197973534598</v>
      </c>
      <c r="Y811" s="41">
        <f t="shared" si="77"/>
        <v>380.05</v>
      </c>
      <c r="Z811" s="27"/>
      <c r="AA811" s="37"/>
    </row>
    <row r="812" spans="1:27">
      <c r="A812" s="2" t="s">
        <v>1041</v>
      </c>
      <c r="B812" s="2" t="s">
        <v>0</v>
      </c>
      <c r="C812" s="2">
        <v>90</v>
      </c>
      <c r="D812" s="2" t="s">
        <v>62</v>
      </c>
      <c r="E812" s="2" t="s">
        <v>57</v>
      </c>
      <c r="F812" s="2" t="s">
        <v>40</v>
      </c>
      <c r="G812" s="29">
        <v>92.292400858208197</v>
      </c>
      <c r="H812" s="29">
        <v>79.524279255072202</v>
      </c>
      <c r="I812" s="29">
        <f t="shared" si="72"/>
        <v>84.675489982273916</v>
      </c>
      <c r="J812" s="8">
        <v>1.83905977708438</v>
      </c>
      <c r="K812" s="32">
        <v>0</v>
      </c>
      <c r="L812" s="43">
        <v>1.02998085356908</v>
      </c>
      <c r="M812" s="43">
        <v>1</v>
      </c>
      <c r="N812" s="8">
        <v>325.45452988019099</v>
      </c>
      <c r="O812" s="9">
        <f t="shared" si="76"/>
        <v>325.45</v>
      </c>
      <c r="P812" s="6">
        <f t="shared" si="73"/>
        <v>326.78889345269977</v>
      </c>
      <c r="Q812" s="6">
        <f t="shared" si="74"/>
        <v>331.85412130121665</v>
      </c>
      <c r="R812" s="13">
        <f>Q812*Index!$D$22</f>
        <v>433.32978448903043</v>
      </c>
      <c r="T812" s="8">
        <v>15.610007202427701</v>
      </c>
      <c r="U812" s="6">
        <f t="shared" si="75"/>
        <v>15.851962314065331</v>
      </c>
      <c r="V812" s="6">
        <f>U812*Index!$H$27</f>
        <v>17.497600343967012</v>
      </c>
      <c r="X812" s="8">
        <v>450.82738483299801</v>
      </c>
      <c r="Y812" s="41">
        <f t="shared" si="77"/>
        <v>450.83</v>
      </c>
      <c r="Z812" s="27"/>
      <c r="AA812" s="37"/>
    </row>
    <row r="813" spans="1:27">
      <c r="A813" s="2" t="s">
        <v>1042</v>
      </c>
      <c r="B813" s="2" t="s">
        <v>0</v>
      </c>
      <c r="C813" s="2">
        <v>90</v>
      </c>
      <c r="D813" s="2" t="s">
        <v>63</v>
      </c>
      <c r="E813" s="2" t="s">
        <v>57</v>
      </c>
      <c r="F813" s="2" t="s">
        <v>40</v>
      </c>
      <c r="G813" s="29">
        <v>92.292400858208197</v>
      </c>
      <c r="H813" s="29">
        <v>103.37429777776001</v>
      </c>
      <c r="I813" s="29">
        <f t="shared" si="72"/>
        <v>113.36052452536032</v>
      </c>
      <c r="J813" s="8">
        <v>1.8331821552116001</v>
      </c>
      <c r="K813" s="32">
        <v>0</v>
      </c>
      <c r="L813" s="43">
        <v>1.05103692563536</v>
      </c>
      <c r="M813" s="43">
        <v>1</v>
      </c>
      <c r="N813" s="8">
        <v>376.999272980218</v>
      </c>
      <c r="O813" s="9">
        <f t="shared" si="76"/>
        <v>377</v>
      </c>
      <c r="P813" s="6">
        <f t="shared" si="73"/>
        <v>378.54496999943689</v>
      </c>
      <c r="Q813" s="6">
        <f t="shared" si="74"/>
        <v>384.41241703442819</v>
      </c>
      <c r="R813" s="13">
        <f>Q813*Index!$D$22</f>
        <v>501.95956336259417</v>
      </c>
      <c r="T813" s="8">
        <v>15.145964364219999</v>
      </c>
      <c r="U813" s="6">
        <f t="shared" si="75"/>
        <v>15.38072681186541</v>
      </c>
      <c r="V813" s="6">
        <f>U813*Index!$H$27</f>
        <v>16.977444522118596</v>
      </c>
      <c r="X813" s="8">
        <v>518.93700788471301</v>
      </c>
      <c r="Y813" s="41">
        <f t="shared" si="77"/>
        <v>518.94000000000005</v>
      </c>
      <c r="Z813" s="27"/>
      <c r="AA813" s="37"/>
    </row>
    <row r="814" spans="1:27">
      <c r="A814" s="2" t="s">
        <v>1043</v>
      </c>
      <c r="B814" s="2" t="s">
        <v>0</v>
      </c>
      <c r="C814" s="2">
        <v>90</v>
      </c>
      <c r="D814" s="2" t="s">
        <v>1457</v>
      </c>
      <c r="E814" s="2" t="s">
        <v>57</v>
      </c>
      <c r="F814" s="2" t="s">
        <v>40</v>
      </c>
      <c r="G814" s="29">
        <v>92.292400858208197</v>
      </c>
      <c r="H814" s="29">
        <v>127.97351426419699</v>
      </c>
      <c r="I814" s="29">
        <f t="shared" si="72"/>
        <v>132.55214636780056</v>
      </c>
      <c r="J814" s="8">
        <v>1.84935380959359</v>
      </c>
      <c r="K814" s="32">
        <v>0</v>
      </c>
      <c r="L814" s="43">
        <v>1.020786838949</v>
      </c>
      <c r="M814" s="43">
        <v>1</v>
      </c>
      <c r="N814" s="8">
        <v>415.81711997876602</v>
      </c>
      <c r="O814" s="9">
        <f t="shared" si="76"/>
        <v>415.82</v>
      </c>
      <c r="P814" s="6">
        <f t="shared" si="73"/>
        <v>417.52197017067897</v>
      </c>
      <c r="Q814" s="6">
        <f t="shared" si="74"/>
        <v>423.99356070832454</v>
      </c>
      <c r="R814" s="13">
        <f>Q814*Index!$D$22</f>
        <v>553.64398539353419</v>
      </c>
      <c r="T814" s="8">
        <v>17.284614760417799</v>
      </c>
      <c r="U814" s="6">
        <f t="shared" si="75"/>
        <v>17.552526289204277</v>
      </c>
      <c r="V814" s="6">
        <f>U814*Index!$H$27</f>
        <v>19.374704781057872</v>
      </c>
      <c r="X814" s="8">
        <v>573.01869017459205</v>
      </c>
      <c r="Y814" s="41">
        <f t="shared" si="77"/>
        <v>573.02</v>
      </c>
      <c r="Z814" s="27"/>
      <c r="AA814" s="37"/>
    </row>
    <row r="815" spans="1:27">
      <c r="A815" s="2" t="s">
        <v>1044</v>
      </c>
      <c r="B815" s="2" t="s">
        <v>0</v>
      </c>
      <c r="C815" s="2">
        <v>90</v>
      </c>
      <c r="D815" s="2" t="s">
        <v>1458</v>
      </c>
      <c r="E815" s="2" t="s">
        <v>57</v>
      </c>
      <c r="F815" s="2" t="s">
        <v>215</v>
      </c>
      <c r="G815" s="29">
        <v>92.292400858208197</v>
      </c>
      <c r="H815" s="29">
        <v>156.44025031185799</v>
      </c>
      <c r="I815" s="29">
        <f t="shared" si="72"/>
        <v>157.56816742197213</v>
      </c>
      <c r="J815" s="8">
        <v>1.8593992693886501</v>
      </c>
      <c r="K815" s="32">
        <v>0</v>
      </c>
      <c r="L815" s="43">
        <v>1.0045346564064199</v>
      </c>
      <c r="M815" s="43">
        <v>1</v>
      </c>
      <c r="N815" s="8">
        <v>464.59055810919898</v>
      </c>
      <c r="O815" s="9">
        <f t="shared" si="76"/>
        <v>464.59</v>
      </c>
      <c r="P815" s="6">
        <f t="shared" si="73"/>
        <v>466.4953793974467</v>
      </c>
      <c r="Q815" s="6">
        <f t="shared" si="74"/>
        <v>473.72605777810713</v>
      </c>
      <c r="R815" s="13">
        <f>Q815*Index!$D$22</f>
        <v>618.58388173367712</v>
      </c>
      <c r="T815" s="8">
        <v>19.757417570758101</v>
      </c>
      <c r="U815" s="6">
        <f t="shared" si="75"/>
        <v>20.063657543104853</v>
      </c>
      <c r="V815" s="6">
        <f>U815*Index!$H$27</f>
        <v>22.14652382916465</v>
      </c>
      <c r="X815" s="8">
        <v>640.73040556284195</v>
      </c>
      <c r="Y815" s="41">
        <f t="shared" si="77"/>
        <v>640.73</v>
      </c>
      <c r="Z815" s="27"/>
      <c r="AA815" s="37"/>
    </row>
    <row r="816" spans="1:27">
      <c r="A816" s="2" t="s">
        <v>1045</v>
      </c>
      <c r="B816" s="2" t="s">
        <v>0</v>
      </c>
      <c r="C816" s="2">
        <v>90</v>
      </c>
      <c r="D816" s="2" t="s">
        <v>1452</v>
      </c>
      <c r="E816" s="2" t="s">
        <v>57</v>
      </c>
      <c r="F816" s="2" t="s">
        <v>215</v>
      </c>
      <c r="G816" s="29">
        <v>92.292400858208197</v>
      </c>
      <c r="H816" s="29">
        <v>129.00222551693699</v>
      </c>
      <c r="I816" s="29">
        <f t="shared" si="72"/>
        <v>122.12395077904807</v>
      </c>
      <c r="J816" s="8">
        <v>1.7605048634053</v>
      </c>
      <c r="K816" s="32">
        <v>0</v>
      </c>
      <c r="L816" s="43">
        <v>0.96891802186724296</v>
      </c>
      <c r="M816" s="43">
        <v>1</v>
      </c>
      <c r="N816" s="8">
        <v>377.48102985101099</v>
      </c>
      <c r="O816" s="9">
        <f t="shared" si="76"/>
        <v>377.48</v>
      </c>
      <c r="P816" s="6">
        <f t="shared" si="73"/>
        <v>379.02870207340015</v>
      </c>
      <c r="Q816" s="6">
        <f t="shared" si="74"/>
        <v>384.90364695553791</v>
      </c>
      <c r="R816" s="13">
        <f>Q816*Index!$D$22</f>
        <v>502.60100350808455</v>
      </c>
      <c r="T816" s="8">
        <v>19.278028912532999</v>
      </c>
      <c r="U816" s="6">
        <f t="shared" si="75"/>
        <v>19.576838360677261</v>
      </c>
      <c r="V816" s="6">
        <f>U816*Index!$H$27</f>
        <v>21.609166540197549</v>
      </c>
      <c r="X816" s="8">
        <v>515.19345579944502</v>
      </c>
      <c r="Y816" s="41">
        <f t="shared" si="77"/>
        <v>515.19000000000005</v>
      </c>
      <c r="Z816" s="27"/>
      <c r="AA816" s="37"/>
    </row>
    <row r="817" spans="1:27">
      <c r="A817" s="2" t="s">
        <v>1046</v>
      </c>
      <c r="B817" s="2" t="s">
        <v>0</v>
      </c>
      <c r="C817" s="2">
        <v>90</v>
      </c>
      <c r="D817" s="2" t="s">
        <v>221</v>
      </c>
      <c r="E817" s="2" t="s">
        <v>57</v>
      </c>
      <c r="F817" s="2" t="s">
        <v>40</v>
      </c>
      <c r="G817" s="29">
        <v>92.292400858208197</v>
      </c>
      <c r="H817" s="29">
        <v>93.605219624873797</v>
      </c>
      <c r="I817" s="29">
        <f t="shared" si="72"/>
        <v>98.886126923856295</v>
      </c>
      <c r="J817" s="8">
        <v>2.0689395135466002</v>
      </c>
      <c r="K817" s="32">
        <v>1</v>
      </c>
      <c r="L817" s="43">
        <v>1.02840761105634</v>
      </c>
      <c r="M817" s="43">
        <v>1</v>
      </c>
      <c r="N817" s="8">
        <v>395.53681026997998</v>
      </c>
      <c r="O817" s="9">
        <f t="shared" si="76"/>
        <v>395.54</v>
      </c>
      <c r="P817" s="6">
        <f t="shared" si="73"/>
        <v>397.15851119208691</v>
      </c>
      <c r="Q817" s="6">
        <f t="shared" si="74"/>
        <v>403.3144681155643</v>
      </c>
      <c r="R817" s="13">
        <f>Q817*Index!$D$22</f>
        <v>526.6415582381519</v>
      </c>
      <c r="T817" s="8">
        <v>16.9192981664889</v>
      </c>
      <c r="U817" s="6">
        <f t="shared" si="75"/>
        <v>17.181547288069481</v>
      </c>
      <c r="V817" s="6">
        <f>U817*Index!$H$27</f>
        <v>18.965213377454099</v>
      </c>
      <c r="X817" s="8">
        <v>545.60677161560602</v>
      </c>
      <c r="Y817" s="41">
        <f t="shared" si="77"/>
        <v>545.61</v>
      </c>
      <c r="Z817" s="27"/>
      <c r="AA817" s="37"/>
    </row>
    <row r="818" spans="1:27">
      <c r="A818" s="2" t="s">
        <v>1047</v>
      </c>
      <c r="B818" s="2" t="s">
        <v>0</v>
      </c>
      <c r="C818" s="2">
        <v>90</v>
      </c>
      <c r="D818" s="2" t="s">
        <v>60</v>
      </c>
      <c r="E818" s="2" t="s">
        <v>58</v>
      </c>
      <c r="F818" s="2" t="s">
        <v>40</v>
      </c>
      <c r="G818" s="29">
        <v>92.292400858208197</v>
      </c>
      <c r="H818" s="29">
        <v>36.653518845082601</v>
      </c>
      <c r="I818" s="29">
        <f t="shared" si="72"/>
        <v>36.856059069549872</v>
      </c>
      <c r="J818" s="8">
        <v>1.7494369873979101</v>
      </c>
      <c r="K818" s="32">
        <v>0</v>
      </c>
      <c r="L818" s="43">
        <v>1.00157073775528</v>
      </c>
      <c r="M818" s="43">
        <v>1</v>
      </c>
      <c r="N818" s="8">
        <v>225.93709266309801</v>
      </c>
      <c r="O818" s="9">
        <f t="shared" si="76"/>
        <v>225.94</v>
      </c>
      <c r="P818" s="6">
        <f t="shared" si="73"/>
        <v>226.86343474301671</v>
      </c>
      <c r="Q818" s="6">
        <f t="shared" si="74"/>
        <v>230.37981798153348</v>
      </c>
      <c r="R818" s="13">
        <f>Q818*Index!$D$22</f>
        <v>300.82626813589002</v>
      </c>
      <c r="T818" s="8">
        <v>13.450503982186399</v>
      </c>
      <c r="U818" s="6">
        <f t="shared" si="75"/>
        <v>13.658986793910289</v>
      </c>
      <c r="V818" s="6">
        <f>U818*Index!$H$27</f>
        <v>15.076965695994815</v>
      </c>
      <c r="X818" s="8">
        <v>315.90323383188502</v>
      </c>
      <c r="Y818" s="41">
        <f t="shared" si="77"/>
        <v>315.89999999999998</v>
      </c>
      <c r="Z818" s="27"/>
      <c r="AA818" s="37"/>
    </row>
    <row r="819" spans="1:27">
      <c r="A819" s="2" t="s">
        <v>1048</v>
      </c>
      <c r="B819" s="2" t="s">
        <v>0</v>
      </c>
      <c r="C819" s="2">
        <v>90</v>
      </c>
      <c r="D819" s="2" t="s">
        <v>61</v>
      </c>
      <c r="E819" s="2" t="s">
        <v>58</v>
      </c>
      <c r="F819" s="2" t="s">
        <v>40</v>
      </c>
      <c r="G819" s="29">
        <v>92.292400858208197</v>
      </c>
      <c r="H819" s="29">
        <v>55.299556399280398</v>
      </c>
      <c r="I819" s="29">
        <f t="shared" si="72"/>
        <v>58.082858446524142</v>
      </c>
      <c r="J819" s="8">
        <v>2.0582167818163102</v>
      </c>
      <c r="K819" s="32">
        <v>0</v>
      </c>
      <c r="L819" s="43">
        <v>1.01885808752023</v>
      </c>
      <c r="M819" s="43">
        <v>1</v>
      </c>
      <c r="N819" s="8">
        <v>309.50488227097901</v>
      </c>
      <c r="O819" s="9">
        <f t="shared" si="76"/>
        <v>309.5</v>
      </c>
      <c r="P819" s="6">
        <f t="shared" si="73"/>
        <v>310.77385228829002</v>
      </c>
      <c r="Q819" s="6">
        <f t="shared" si="74"/>
        <v>315.59084699875854</v>
      </c>
      <c r="R819" s="13">
        <f>Q819*Index!$D$22</f>
        <v>412.09346197196447</v>
      </c>
      <c r="T819" s="8">
        <v>14.306333506117699</v>
      </c>
      <c r="U819" s="6">
        <f t="shared" si="75"/>
        <v>14.528081675462525</v>
      </c>
      <c r="V819" s="6">
        <f>U819*Index!$H$27</f>
        <v>16.036283829428381</v>
      </c>
      <c r="X819" s="8">
        <v>428.12974580139303</v>
      </c>
      <c r="Y819" s="41">
        <f t="shared" si="77"/>
        <v>428.13</v>
      </c>
      <c r="Z819" s="27"/>
      <c r="AA819" s="37"/>
    </row>
    <row r="820" spans="1:27">
      <c r="A820" s="2" t="s">
        <v>1049</v>
      </c>
      <c r="B820" s="2" t="s">
        <v>0</v>
      </c>
      <c r="C820" s="2">
        <v>90</v>
      </c>
      <c r="D820" s="2" t="s">
        <v>62</v>
      </c>
      <c r="E820" s="2" t="s">
        <v>58</v>
      </c>
      <c r="F820" s="2" t="s">
        <v>40</v>
      </c>
      <c r="G820" s="29">
        <v>92.292400858208197</v>
      </c>
      <c r="H820" s="29">
        <v>74.351375866067997</v>
      </c>
      <c r="I820" s="29">
        <f t="shared" si="72"/>
        <v>79.347498534236991</v>
      </c>
      <c r="J820" s="8">
        <v>2.0631010851345701</v>
      </c>
      <c r="K820" s="32">
        <v>0</v>
      </c>
      <c r="L820" s="43">
        <v>1.02998085356908</v>
      </c>
      <c r="M820" s="43">
        <v>1</v>
      </c>
      <c r="N820" s="8">
        <v>354.11046268894199</v>
      </c>
      <c r="O820" s="9">
        <f t="shared" si="76"/>
        <v>354.11</v>
      </c>
      <c r="P820" s="6">
        <f t="shared" si="73"/>
        <v>355.56231558596664</v>
      </c>
      <c r="Q820" s="6">
        <f t="shared" si="74"/>
        <v>361.07353147754912</v>
      </c>
      <c r="R820" s="13">
        <f>Q820*Index!$D$22</f>
        <v>471.48402125113483</v>
      </c>
      <c r="T820" s="8">
        <v>15.3091488332285</v>
      </c>
      <c r="U820" s="6">
        <f t="shared" si="75"/>
        <v>15.546440640143542</v>
      </c>
      <c r="V820" s="6">
        <f>U820*Index!$H$27</f>
        <v>17.160361581926814</v>
      </c>
      <c r="X820" s="8">
        <v>488.64438283306202</v>
      </c>
      <c r="Y820" s="41">
        <f t="shared" si="77"/>
        <v>488.64</v>
      </c>
      <c r="Z820" s="27"/>
      <c r="AA820" s="37"/>
    </row>
    <row r="821" spans="1:27">
      <c r="A821" s="2" t="s">
        <v>1050</v>
      </c>
      <c r="B821" s="2" t="s">
        <v>0</v>
      </c>
      <c r="C821" s="2">
        <v>90</v>
      </c>
      <c r="D821" s="2" t="s">
        <v>63</v>
      </c>
      <c r="E821" s="2" t="s">
        <v>58</v>
      </c>
      <c r="F821" s="2" t="s">
        <v>40</v>
      </c>
      <c r="G821" s="29">
        <v>92.292400858208197</v>
      </c>
      <c r="H821" s="29">
        <v>96.526211733852307</v>
      </c>
      <c r="I821" s="29">
        <f t="shared" si="72"/>
        <v>106.16293322328514</v>
      </c>
      <c r="J821" s="8">
        <v>1.99653817117065</v>
      </c>
      <c r="K821" s="32">
        <v>0</v>
      </c>
      <c r="L821" s="43">
        <v>1.05103692563536</v>
      </c>
      <c r="M821" s="43">
        <v>1</v>
      </c>
      <c r="N821" s="8">
        <v>396.223649766123</v>
      </c>
      <c r="O821" s="9">
        <f t="shared" si="76"/>
        <v>396.22</v>
      </c>
      <c r="P821" s="6">
        <f t="shared" si="73"/>
        <v>397.84816673016411</v>
      </c>
      <c r="Q821" s="6">
        <f t="shared" si="74"/>
        <v>404.01481331448167</v>
      </c>
      <c r="R821" s="13">
        <f>Q821*Index!$D$22</f>
        <v>527.55605775656932</v>
      </c>
      <c r="T821" s="8">
        <v>14.935912960103201</v>
      </c>
      <c r="U821" s="6">
        <f t="shared" si="75"/>
        <v>15.167419610984801</v>
      </c>
      <c r="V821" s="6">
        <f>U821*Index!$H$27</f>
        <v>16.741993284123442</v>
      </c>
      <c r="X821" s="8">
        <v>544.29805104069305</v>
      </c>
      <c r="Y821" s="41">
        <f t="shared" si="77"/>
        <v>544.29999999999995</v>
      </c>
      <c r="Z821" s="27"/>
      <c r="AA821" s="37"/>
    </row>
    <row r="822" spans="1:27">
      <c r="A822" s="2" t="s">
        <v>1051</v>
      </c>
      <c r="B822" s="2" t="s">
        <v>0</v>
      </c>
      <c r="C822" s="2">
        <v>90</v>
      </c>
      <c r="D822" s="2" t="s">
        <v>1457</v>
      </c>
      <c r="E822" s="2" t="s">
        <v>58</v>
      </c>
      <c r="F822" s="2" t="s">
        <v>40</v>
      </c>
      <c r="G822" s="29">
        <v>92.292400858208197</v>
      </c>
      <c r="H822" s="29">
        <v>119.301566594954</v>
      </c>
      <c r="I822" s="29">
        <f t="shared" ref="I822:I884" si="78">(G822+H822)*L822*M822-G822</f>
        <v>123.69993631898282</v>
      </c>
      <c r="J822" s="8">
        <v>2.0030335530457699</v>
      </c>
      <c r="K822" s="32">
        <v>0</v>
      </c>
      <c r="L822" s="43">
        <v>1.020786838949</v>
      </c>
      <c r="M822" s="43">
        <v>1</v>
      </c>
      <c r="N822" s="8">
        <v>432.63989856669002</v>
      </c>
      <c r="O822" s="9">
        <f t="shared" si="76"/>
        <v>432.64</v>
      </c>
      <c r="P822" s="6">
        <f t="shared" ref="P822:P884" si="79">N822*(1.0041)</f>
        <v>434.41372215081344</v>
      </c>
      <c r="Q822" s="6">
        <f t="shared" ref="Q822:Q884" si="80">P822*(1.0155)</f>
        <v>441.14713484415108</v>
      </c>
      <c r="R822" s="13">
        <f>Q822*Index!$D$22</f>
        <v>576.04284714142682</v>
      </c>
      <c r="T822" s="8">
        <v>17.3257451849007</v>
      </c>
      <c r="U822" s="6">
        <f t="shared" ref="U822:U884" si="81">T822*(1.0155)</f>
        <v>17.594294235266663</v>
      </c>
      <c r="V822" s="6">
        <f>U822*Index!$H$27</f>
        <v>19.420808778336465</v>
      </c>
      <c r="X822" s="8">
        <v>595.46365591976303</v>
      </c>
      <c r="Y822" s="41">
        <f t="shared" si="77"/>
        <v>595.46</v>
      </c>
      <c r="Z822" s="27"/>
      <c r="AA822" s="37"/>
    </row>
    <row r="823" spans="1:27">
      <c r="A823" s="2" t="s">
        <v>1052</v>
      </c>
      <c r="B823" s="2" t="s">
        <v>0</v>
      </c>
      <c r="C823" s="2">
        <v>90</v>
      </c>
      <c r="D823" s="2" t="s">
        <v>1458</v>
      </c>
      <c r="E823" s="2" t="s">
        <v>58</v>
      </c>
      <c r="F823" s="2" t="s">
        <v>215</v>
      </c>
      <c r="G823" s="29">
        <v>92.292400858208197</v>
      </c>
      <c r="H823" s="29">
        <v>146.52448125510199</v>
      </c>
      <c r="I823" s="29">
        <f t="shared" si="78"/>
        <v>147.60743375953834</v>
      </c>
      <c r="J823" s="8">
        <v>2.10533225139661</v>
      </c>
      <c r="K823" s="32">
        <v>0</v>
      </c>
      <c r="L823" s="43">
        <v>1.0045346564064199</v>
      </c>
      <c r="M823" s="43">
        <v>1</v>
      </c>
      <c r="N823" s="8">
        <v>505.068858925455</v>
      </c>
      <c r="O823" s="9">
        <f t="shared" si="76"/>
        <v>505.07</v>
      </c>
      <c r="P823" s="6">
        <f t="shared" si="79"/>
        <v>507.13964124704938</v>
      </c>
      <c r="Q823" s="6">
        <f t="shared" si="80"/>
        <v>515.00030568637874</v>
      </c>
      <c r="R823" s="13">
        <f>Q823*Index!$D$22</f>
        <v>672.47913209521778</v>
      </c>
      <c r="T823" s="8">
        <v>31.464199983243098</v>
      </c>
      <c r="U823" s="6">
        <f t="shared" si="81"/>
        <v>31.95189508298337</v>
      </c>
      <c r="V823" s="6">
        <f>U823*Index!$H$27</f>
        <v>35.268913672494591</v>
      </c>
      <c r="X823" s="8">
        <v>707.74804576771203</v>
      </c>
      <c r="Y823" s="41">
        <f t="shared" si="77"/>
        <v>707.75</v>
      </c>
      <c r="Z823" s="27"/>
      <c r="AA823" s="37"/>
    </row>
    <row r="824" spans="1:27">
      <c r="A824" s="2" t="s">
        <v>1053</v>
      </c>
      <c r="B824" s="2" t="s">
        <v>0</v>
      </c>
      <c r="C824" s="2">
        <v>90</v>
      </c>
      <c r="D824" s="2" t="s">
        <v>1452</v>
      </c>
      <c r="E824" s="2" t="s">
        <v>58</v>
      </c>
      <c r="F824" s="2" t="s">
        <v>215</v>
      </c>
      <c r="G824" s="29">
        <v>92.292400858208197</v>
      </c>
      <c r="H824" s="29">
        <v>120.756739479944</v>
      </c>
      <c r="I824" s="29">
        <f t="shared" si="78"/>
        <v>114.13475075875087</v>
      </c>
      <c r="J824" s="8">
        <v>2.25090014307359</v>
      </c>
      <c r="K824" s="32">
        <v>0</v>
      </c>
      <c r="L824" s="43">
        <v>0.96891802186724296</v>
      </c>
      <c r="M824" s="43">
        <v>1</v>
      </c>
      <c r="N824" s="8">
        <v>464.64690510888602</v>
      </c>
      <c r="O824" s="9">
        <f t="shared" si="76"/>
        <v>464.65</v>
      </c>
      <c r="P824" s="6">
        <f t="shared" si="79"/>
        <v>466.55195741983243</v>
      </c>
      <c r="Q824" s="6">
        <f t="shared" si="80"/>
        <v>473.78351275983988</v>
      </c>
      <c r="R824" s="13">
        <f>Q824*Index!$D$22</f>
        <v>618.65890552652456</v>
      </c>
      <c r="T824" s="8">
        <v>19.041948465663101</v>
      </c>
      <c r="U824" s="6">
        <f t="shared" si="81"/>
        <v>19.33709866688088</v>
      </c>
      <c r="V824" s="6">
        <f>U824*Index!$H$27</f>
        <v>21.344538775790614</v>
      </c>
      <c r="X824" s="8">
        <v>628.99501961834903</v>
      </c>
      <c r="Y824" s="41">
        <f t="shared" si="77"/>
        <v>629</v>
      </c>
      <c r="Z824" s="27"/>
      <c r="AA824" s="37"/>
    </row>
    <row r="825" spans="1:27">
      <c r="A825" s="2" t="s">
        <v>1054</v>
      </c>
      <c r="B825" s="2" t="s">
        <v>0</v>
      </c>
      <c r="C825" s="2">
        <v>90</v>
      </c>
      <c r="D825" s="2" t="s">
        <v>221</v>
      </c>
      <c r="E825" s="2" t="s">
        <v>58</v>
      </c>
      <c r="F825" s="2" t="s">
        <v>40</v>
      </c>
      <c r="G825" s="29">
        <v>92.292400858208197</v>
      </c>
      <c r="H825" s="29">
        <v>87.931922611377203</v>
      </c>
      <c r="I825" s="29">
        <f t="shared" si="78"/>
        <v>93.05166509539319</v>
      </c>
      <c r="J825" s="8">
        <v>2.35163571334071</v>
      </c>
      <c r="K825" s="32">
        <v>1</v>
      </c>
      <c r="L825" s="43">
        <v>1.02840761105634</v>
      </c>
      <c r="M825" s="43">
        <v>1</v>
      </c>
      <c r="N825" s="8">
        <v>435.86172475226601</v>
      </c>
      <c r="O825" s="9">
        <f t="shared" si="76"/>
        <v>435.86</v>
      </c>
      <c r="P825" s="6">
        <f t="shared" si="79"/>
        <v>437.64875782375032</v>
      </c>
      <c r="Q825" s="6">
        <f t="shared" si="80"/>
        <v>444.43231357001849</v>
      </c>
      <c r="R825" s="13">
        <f>Q825*Index!$D$22</f>
        <v>580.33258078615654</v>
      </c>
      <c r="T825" s="8">
        <v>17.032328894210401</v>
      </c>
      <c r="U825" s="6">
        <f t="shared" si="81"/>
        <v>17.296329992070664</v>
      </c>
      <c r="V825" s="6">
        <f>U825*Index!$H$27</f>
        <v>19.0919120057514</v>
      </c>
      <c r="X825" s="8">
        <v>599.42449279190805</v>
      </c>
      <c r="Y825" s="41">
        <f t="shared" si="77"/>
        <v>599.41999999999996</v>
      </c>
      <c r="Z825" s="27"/>
      <c r="AA825" s="37"/>
    </row>
    <row r="826" spans="1:27">
      <c r="A826" s="2" t="s">
        <v>1055</v>
      </c>
      <c r="B826" s="2" t="s">
        <v>0</v>
      </c>
      <c r="C826" s="2">
        <v>90</v>
      </c>
      <c r="D826" s="2" t="s">
        <v>60</v>
      </c>
      <c r="E826" s="2" t="s">
        <v>59</v>
      </c>
      <c r="F826" s="2" t="s">
        <v>40</v>
      </c>
      <c r="G826" s="29">
        <v>92.292400858208197</v>
      </c>
      <c r="H826" s="29">
        <v>34.005562469090201</v>
      </c>
      <c r="I826" s="29">
        <f t="shared" si="78"/>
        <v>34.203943448503352</v>
      </c>
      <c r="J826" s="8">
        <v>1.2616330549788599</v>
      </c>
      <c r="K826" s="32">
        <v>1</v>
      </c>
      <c r="L826" s="43">
        <v>1.00157073775528</v>
      </c>
      <c r="M826" s="43">
        <v>1</v>
      </c>
      <c r="N826" s="8">
        <v>159.591969311334</v>
      </c>
      <c r="O826" s="9">
        <f t="shared" si="76"/>
        <v>159.59</v>
      </c>
      <c r="P826" s="6">
        <f t="shared" si="79"/>
        <v>160.24629638551048</v>
      </c>
      <c r="Q826" s="6">
        <f t="shared" si="80"/>
        <v>162.73011397948591</v>
      </c>
      <c r="R826" s="13">
        <f>Q826*Index!$D$22</f>
        <v>212.49037060052163</v>
      </c>
      <c r="T826" s="8">
        <v>13.1874870281897</v>
      </c>
      <c r="U826" s="6">
        <f t="shared" si="81"/>
        <v>13.391893077126642</v>
      </c>
      <c r="V826" s="6">
        <f>U826*Index!$H$27</f>
        <v>14.782144208404082</v>
      </c>
      <c r="X826" s="8">
        <v>227.27251480892599</v>
      </c>
      <c r="Y826" s="41">
        <f t="shared" si="77"/>
        <v>227.27</v>
      </c>
      <c r="Z826" s="27"/>
      <c r="AA826" s="37"/>
    </row>
    <row r="827" spans="1:27">
      <c r="A827" s="2" t="s">
        <v>1056</v>
      </c>
      <c r="B827" s="2" t="s">
        <v>0</v>
      </c>
      <c r="C827" s="2">
        <v>90</v>
      </c>
      <c r="D827" s="2" t="s">
        <v>61</v>
      </c>
      <c r="E827" s="2" t="s">
        <v>59</v>
      </c>
      <c r="F827" s="2" t="s">
        <v>40</v>
      </c>
      <c r="G827" s="29">
        <v>92.292400858208197</v>
      </c>
      <c r="H827" s="29">
        <v>51.374129198236901</v>
      </c>
      <c r="I827" s="29">
        <f t="shared" si="78"/>
        <v>54.083405195769075</v>
      </c>
      <c r="J827" s="8">
        <v>1.52096643815653</v>
      </c>
      <c r="K827" s="32">
        <v>0</v>
      </c>
      <c r="L827" s="43">
        <v>1.01885808752023</v>
      </c>
      <c r="M827" s="43">
        <v>1</v>
      </c>
      <c r="N827" s="8">
        <v>222.63268836620799</v>
      </c>
      <c r="O827" s="9">
        <f t="shared" si="76"/>
        <v>222.63</v>
      </c>
      <c r="P827" s="6">
        <f t="shared" si="79"/>
        <v>223.54548238850944</v>
      </c>
      <c r="Q827" s="6">
        <f t="shared" si="80"/>
        <v>227.01043736553135</v>
      </c>
      <c r="R827" s="13">
        <f>Q827*Index!$D$22</f>
        <v>296.42658501467764</v>
      </c>
      <c r="T827" s="8">
        <v>15.033047938040401</v>
      </c>
      <c r="U827" s="6">
        <f t="shared" si="81"/>
        <v>15.266060181080029</v>
      </c>
      <c r="V827" s="6">
        <f>U827*Index!$H$27</f>
        <v>16.850874016933155</v>
      </c>
      <c r="X827" s="8">
        <v>313.27745903161099</v>
      </c>
      <c r="Y827" s="41">
        <f t="shared" si="77"/>
        <v>313.27999999999997</v>
      </c>
      <c r="Z827" s="27"/>
      <c r="AA827" s="37"/>
    </row>
    <row r="828" spans="1:27">
      <c r="A828" s="2" t="s">
        <v>1057</v>
      </c>
      <c r="B828" s="2" t="s">
        <v>0</v>
      </c>
      <c r="C828" s="2">
        <v>90</v>
      </c>
      <c r="D828" s="2" t="s">
        <v>62</v>
      </c>
      <c r="E828" s="2" t="s">
        <v>59</v>
      </c>
      <c r="F828" s="2" t="s">
        <v>40</v>
      </c>
      <c r="G828" s="29">
        <v>92.292400858208197</v>
      </c>
      <c r="H828" s="29">
        <v>69.178291014163506</v>
      </c>
      <c r="I828" s="29">
        <f t="shared" si="78"/>
        <v>74.019320182887128</v>
      </c>
      <c r="J828" s="8">
        <v>1.6002566273624701</v>
      </c>
      <c r="K828" s="32">
        <v>0</v>
      </c>
      <c r="L828" s="43">
        <v>1.02998085356908</v>
      </c>
      <c r="M828" s="43">
        <v>1</v>
      </c>
      <c r="N828" s="8">
        <v>266.14143380407199</v>
      </c>
      <c r="O828" s="9">
        <f t="shared" si="76"/>
        <v>266.14</v>
      </c>
      <c r="P828" s="6">
        <f t="shared" si="79"/>
        <v>267.23261368266867</v>
      </c>
      <c r="Q828" s="6">
        <f t="shared" si="80"/>
        <v>271.37471919475007</v>
      </c>
      <c r="R828" s="13">
        <f>Q828*Index!$D$22</f>
        <v>354.35675206725563</v>
      </c>
      <c r="T828" s="8">
        <v>15.197419365966701</v>
      </c>
      <c r="U828" s="6">
        <f t="shared" si="81"/>
        <v>15.432979366139186</v>
      </c>
      <c r="V828" s="6">
        <f>U828*Index!$H$27</f>
        <v>17.035121565094073</v>
      </c>
      <c r="X828" s="8">
        <v>371.39187363234998</v>
      </c>
      <c r="Y828" s="41">
        <f t="shared" si="77"/>
        <v>371.39</v>
      </c>
      <c r="Z828" s="27"/>
      <c r="AA828" s="37"/>
    </row>
    <row r="829" spans="1:27">
      <c r="A829" s="2" t="s">
        <v>1058</v>
      </c>
      <c r="B829" s="2" t="s">
        <v>0</v>
      </c>
      <c r="C829" s="2">
        <v>90</v>
      </c>
      <c r="D829" s="2" t="s">
        <v>63</v>
      </c>
      <c r="E829" s="2" t="s">
        <v>59</v>
      </c>
      <c r="F829" s="2" t="s">
        <v>40</v>
      </c>
      <c r="G829" s="29">
        <v>92.292400858208197</v>
      </c>
      <c r="H829" s="29">
        <v>89.9096209167475</v>
      </c>
      <c r="I829" s="29">
        <f t="shared" si="78"/>
        <v>99.208651952688172</v>
      </c>
      <c r="J829" s="8">
        <v>1.61351708750033</v>
      </c>
      <c r="K829" s="32">
        <v>0</v>
      </c>
      <c r="L829" s="43">
        <v>1.05103692563536</v>
      </c>
      <c r="M829" s="43">
        <v>1</v>
      </c>
      <c r="N829" s="8">
        <v>308.99022098468203</v>
      </c>
      <c r="O829" s="9">
        <f t="shared" si="76"/>
        <v>308.99</v>
      </c>
      <c r="P829" s="6">
        <f t="shared" si="79"/>
        <v>310.25708089071924</v>
      </c>
      <c r="Q829" s="6">
        <f t="shared" si="80"/>
        <v>315.06606564452539</v>
      </c>
      <c r="R829" s="13">
        <f>Q829*Index!$D$22</f>
        <v>411.40821090368775</v>
      </c>
      <c r="T829" s="8">
        <v>14.7656750990984</v>
      </c>
      <c r="U829" s="6">
        <f t="shared" si="81"/>
        <v>14.994543063134426</v>
      </c>
      <c r="V829" s="6">
        <f>U829*Index!$H$27</f>
        <v>16.551169922119449</v>
      </c>
      <c r="X829" s="8">
        <v>427.95938082580699</v>
      </c>
      <c r="Y829" s="41">
        <f t="shared" si="77"/>
        <v>427.96</v>
      </c>
      <c r="Z829" s="27"/>
      <c r="AA829" s="37"/>
    </row>
    <row r="830" spans="1:27">
      <c r="A830" s="2" t="s">
        <v>1059</v>
      </c>
      <c r="B830" s="2" t="s">
        <v>0</v>
      </c>
      <c r="C830" s="2">
        <v>90</v>
      </c>
      <c r="D830" s="2" t="s">
        <v>1457</v>
      </c>
      <c r="E830" s="2" t="s">
        <v>59</v>
      </c>
      <c r="F830" s="2" t="s">
        <v>40</v>
      </c>
      <c r="G830" s="29">
        <v>92.292400858208197</v>
      </c>
      <c r="H830" s="29">
        <v>111.27982954221</v>
      </c>
      <c r="I830" s="29">
        <f t="shared" si="78"/>
        <v>115.51145271003222</v>
      </c>
      <c r="J830" s="8">
        <v>1.6160496905900501</v>
      </c>
      <c r="K830" s="32">
        <v>0</v>
      </c>
      <c r="L830" s="43">
        <v>1.020786838949</v>
      </c>
      <c r="M830" s="43">
        <v>1</v>
      </c>
      <c r="N830" s="8">
        <v>335.821353262375</v>
      </c>
      <c r="O830" s="9">
        <f t="shared" si="76"/>
        <v>335.82</v>
      </c>
      <c r="P830" s="6">
        <f t="shared" si="79"/>
        <v>337.19822081075074</v>
      </c>
      <c r="Q830" s="6">
        <f t="shared" si="80"/>
        <v>342.42479323331742</v>
      </c>
      <c r="R830" s="13">
        <f>Q830*Index!$D$22</f>
        <v>447.13279821168891</v>
      </c>
      <c r="T830" s="8">
        <v>15.4932830098269</v>
      </c>
      <c r="U830" s="6">
        <f t="shared" si="81"/>
        <v>15.733428896479218</v>
      </c>
      <c r="V830" s="6">
        <f>U830*Index!$H$27</f>
        <v>17.366761629665625</v>
      </c>
      <c r="X830" s="8">
        <v>464.49955984135499</v>
      </c>
      <c r="Y830" s="41">
        <f t="shared" si="77"/>
        <v>464.5</v>
      </c>
      <c r="Z830" s="27"/>
      <c r="AA830" s="37"/>
    </row>
    <row r="831" spans="1:27">
      <c r="A831" s="2" t="s">
        <v>1060</v>
      </c>
      <c r="B831" s="2" t="s">
        <v>0</v>
      </c>
      <c r="C831" s="2">
        <v>90</v>
      </c>
      <c r="D831" s="2" t="s">
        <v>1458</v>
      </c>
      <c r="E831" s="2" t="s">
        <v>59</v>
      </c>
      <c r="F831" s="2" t="s">
        <v>215</v>
      </c>
      <c r="G831" s="29">
        <v>92.292400858208197</v>
      </c>
      <c r="H831" s="29">
        <v>136.12083579553601</v>
      </c>
      <c r="I831" s="29">
        <f t="shared" si="78"/>
        <v>137.15661134243902</v>
      </c>
      <c r="J831" s="8">
        <v>1.5529603850646401</v>
      </c>
      <c r="K831" s="32">
        <v>0</v>
      </c>
      <c r="L831" s="43">
        <v>1.0045346564064199</v>
      </c>
      <c r="M831" s="43">
        <v>1</v>
      </c>
      <c r="N831" s="8">
        <v>356.32522633981802</v>
      </c>
      <c r="O831" s="9">
        <f t="shared" si="76"/>
        <v>356.33</v>
      </c>
      <c r="P831" s="6">
        <f t="shared" si="79"/>
        <v>357.78615976781128</v>
      </c>
      <c r="Q831" s="6">
        <f t="shared" si="80"/>
        <v>363.33184524421239</v>
      </c>
      <c r="R831" s="13">
        <f>Q831*Index!$D$22</f>
        <v>474.43289111594078</v>
      </c>
      <c r="T831" s="8">
        <v>19.9650628487897</v>
      </c>
      <c r="U831" s="6">
        <f t="shared" si="81"/>
        <v>20.27452132294594</v>
      </c>
      <c r="V831" s="6">
        <f>U831*Index!$H$27</f>
        <v>22.379277987519153</v>
      </c>
      <c r="X831" s="8">
        <v>496.81216910346001</v>
      </c>
      <c r="Y831" s="41">
        <f t="shared" si="77"/>
        <v>496.81</v>
      </c>
      <c r="Z831" s="27"/>
      <c r="AA831" s="37"/>
    </row>
    <row r="832" spans="1:27">
      <c r="A832" s="2" t="s">
        <v>1061</v>
      </c>
      <c r="B832" s="2" t="s">
        <v>0</v>
      </c>
      <c r="C832" s="2">
        <v>90</v>
      </c>
      <c r="D832" s="2" t="s">
        <v>1452</v>
      </c>
      <c r="E832" s="2" t="s">
        <v>59</v>
      </c>
      <c r="F832" s="2" t="s">
        <v>215</v>
      </c>
      <c r="G832" s="29">
        <v>92.292400858208197</v>
      </c>
      <c r="H832" s="29">
        <v>112.23785366635499</v>
      </c>
      <c r="I832" s="29">
        <f t="shared" si="78"/>
        <v>105.88064876773529</v>
      </c>
      <c r="J832" s="8">
        <v>1.6120415516771001</v>
      </c>
      <c r="K832" s="32">
        <v>0</v>
      </c>
      <c r="L832" s="43">
        <v>0.96891802186724296</v>
      </c>
      <c r="M832" s="43">
        <v>1</v>
      </c>
      <c r="N832" s="8">
        <v>319.46319041958998</v>
      </c>
      <c r="O832" s="9">
        <f t="shared" si="76"/>
        <v>319.45999999999998</v>
      </c>
      <c r="P832" s="6">
        <f t="shared" si="79"/>
        <v>320.7729895003103</v>
      </c>
      <c r="Q832" s="6">
        <f t="shared" si="80"/>
        <v>325.74497083756512</v>
      </c>
      <c r="R832" s="13">
        <f>Q832*Index!$D$22</f>
        <v>425.35255388106009</v>
      </c>
      <c r="T832" s="8">
        <v>17.859222287435902</v>
      </c>
      <c r="U832" s="6">
        <f t="shared" si="81"/>
        <v>18.136040232891158</v>
      </c>
      <c r="V832" s="6">
        <f>U832*Index!$H$27</f>
        <v>20.018794993958885</v>
      </c>
      <c r="X832" s="8">
        <v>437.71070736732901</v>
      </c>
      <c r="Y832" s="41">
        <f t="shared" si="77"/>
        <v>437.71</v>
      </c>
      <c r="Z832" s="27"/>
      <c r="AA832" s="37"/>
    </row>
    <row r="833" spans="1:27">
      <c r="A833" s="2" t="s">
        <v>1062</v>
      </c>
      <c r="B833" s="2" t="s">
        <v>0</v>
      </c>
      <c r="C833" s="2">
        <v>90</v>
      </c>
      <c r="D833" s="2" t="s">
        <v>221</v>
      </c>
      <c r="E833" s="2" t="s">
        <v>59</v>
      </c>
      <c r="F833" s="2" t="s">
        <v>40</v>
      </c>
      <c r="G833" s="29">
        <v>92.292400858208197</v>
      </c>
      <c r="H833" s="29">
        <v>81.480213116899606</v>
      </c>
      <c r="I833" s="29">
        <f t="shared" si="78"/>
        <v>86.416677946947971</v>
      </c>
      <c r="J833" s="8">
        <v>1.89151321963775</v>
      </c>
      <c r="K833" s="32">
        <v>1</v>
      </c>
      <c r="L833" s="43">
        <v>1.02840761105634</v>
      </c>
      <c r="M833" s="43">
        <v>1</v>
      </c>
      <c r="N833" s="8">
        <v>338.03058502923801</v>
      </c>
      <c r="O833" s="9">
        <f t="shared" si="76"/>
        <v>338.03</v>
      </c>
      <c r="P833" s="6">
        <f t="shared" si="79"/>
        <v>339.41651042785787</v>
      </c>
      <c r="Q833" s="6">
        <f t="shared" si="80"/>
        <v>344.67746633948968</v>
      </c>
      <c r="R833" s="13">
        <f>Q833*Index!$D$22</f>
        <v>450.07430259257268</v>
      </c>
      <c r="T833" s="8">
        <v>15.9244691466902</v>
      </c>
      <c r="U833" s="6">
        <f t="shared" si="81"/>
        <v>16.171298418463898</v>
      </c>
      <c r="V833" s="6">
        <f>U833*Index!$H$27</f>
        <v>17.850087652444124</v>
      </c>
      <c r="X833" s="8">
        <v>467.92439024501698</v>
      </c>
      <c r="Y833" s="41">
        <f t="shared" si="77"/>
        <v>467.92</v>
      </c>
      <c r="Z833" s="27"/>
      <c r="AA833" s="37"/>
    </row>
    <row r="834" spans="1:27">
      <c r="A834" s="2" t="s">
        <v>1063</v>
      </c>
      <c r="B834" s="2" t="s">
        <v>51</v>
      </c>
      <c r="C834" s="2">
        <v>90</v>
      </c>
      <c r="D834" s="2" t="s">
        <v>60</v>
      </c>
      <c r="E834" s="2" t="s">
        <v>52</v>
      </c>
      <c r="F834" s="2" t="s">
        <v>40</v>
      </c>
      <c r="G834" s="29">
        <v>92.292400858208197</v>
      </c>
      <c r="H834" s="29">
        <v>24.7903688970761</v>
      </c>
      <c r="I834" s="29">
        <f t="shared" si="78"/>
        <v>24.933572014690498</v>
      </c>
      <c r="J834" s="8">
        <v>1.25977154700212</v>
      </c>
      <c r="K834" s="32">
        <v>1</v>
      </c>
      <c r="L834" s="43">
        <v>1.00157073775528</v>
      </c>
      <c r="M834" s="43">
        <v>0.99965290045993604</v>
      </c>
      <c r="N834" s="8">
        <v>147.67794519492065</v>
      </c>
      <c r="O834" s="9">
        <f t="shared" ref="O834:O897" si="82">ROUND(J834*SUM(G834:H834)*L834*$M834,2)</f>
        <v>147.68</v>
      </c>
      <c r="P834" s="6">
        <f t="shared" si="79"/>
        <v>148.28342477021982</v>
      </c>
      <c r="Q834" s="6">
        <f t="shared" si="80"/>
        <v>150.58181785415823</v>
      </c>
      <c r="R834" s="13">
        <f>Q834*Index!$D$22</f>
        <v>196.62732053124452</v>
      </c>
      <c r="T834" s="8">
        <v>12.488801136035779</v>
      </c>
      <c r="U834" s="6">
        <f t="shared" si="81"/>
        <v>12.682377553644335</v>
      </c>
      <c r="V834" s="6">
        <f>U834*Index!$H$27</f>
        <v>13.998971827485766</v>
      </c>
      <c r="X834" s="8">
        <v>210.62629235873001</v>
      </c>
      <c r="Y834" s="41">
        <f t="shared" ref="Y834:Y897" si="83">ROUND((R834+V834) * IF(D834 = "Forensische en beveiligde zorg - niet klinische of ambulante zorg", 0.982799429, 1),2)</f>
        <v>210.63</v>
      </c>
      <c r="Z834" s="27"/>
      <c r="AA834" s="38"/>
    </row>
    <row r="835" spans="1:27">
      <c r="A835" s="2" t="s">
        <v>1064</v>
      </c>
      <c r="B835" s="2" t="s">
        <v>51</v>
      </c>
      <c r="C835" s="2">
        <v>90</v>
      </c>
      <c r="D835" s="2" t="s">
        <v>61</v>
      </c>
      <c r="E835" s="2" t="s">
        <v>52</v>
      </c>
      <c r="F835" s="2" t="s">
        <v>40</v>
      </c>
      <c r="G835" s="29">
        <v>92.292400858208197</v>
      </c>
      <c r="H835" s="29">
        <v>37.468709284715999</v>
      </c>
      <c r="I835" s="29">
        <f t="shared" si="78"/>
        <v>38.598453905590503</v>
      </c>
      <c r="J835" s="8">
        <v>1.54187655765271</v>
      </c>
      <c r="K835" s="32">
        <v>0</v>
      </c>
      <c r="L835" s="43">
        <v>1.01885808752023</v>
      </c>
      <c r="M835" s="43">
        <v>0.99003615370148301</v>
      </c>
      <c r="N835" s="8">
        <v>201.81754057142601</v>
      </c>
      <c r="O835" s="9">
        <f t="shared" si="82"/>
        <v>201.82</v>
      </c>
      <c r="P835" s="6">
        <f t="shared" si="79"/>
        <v>202.64499248776886</v>
      </c>
      <c r="Q835" s="6">
        <f t="shared" si="80"/>
        <v>205.78598987132929</v>
      </c>
      <c r="R835" s="13">
        <f>Q835*Index!$D$22</f>
        <v>268.71204218333145</v>
      </c>
      <c r="T835" s="8">
        <v>12.510594725124569</v>
      </c>
      <c r="U835" s="6">
        <f t="shared" si="81"/>
        <v>12.704508943364001</v>
      </c>
      <c r="V835" s="6">
        <f>U835*Index!$H$27</f>
        <v>14.02340074074578</v>
      </c>
      <c r="X835" s="8">
        <v>282.73544292407701</v>
      </c>
      <c r="Y835" s="41">
        <f t="shared" si="83"/>
        <v>282.74</v>
      </c>
      <c r="Z835" s="27"/>
      <c r="AA835" s="38"/>
    </row>
    <row r="836" spans="1:27">
      <c r="A836" s="2" t="s">
        <v>1065</v>
      </c>
      <c r="B836" s="2" t="s">
        <v>51</v>
      </c>
      <c r="C836" s="2">
        <v>90</v>
      </c>
      <c r="D836" s="2" t="s">
        <v>62</v>
      </c>
      <c r="E836" s="2" t="s">
        <v>52</v>
      </c>
      <c r="F836" s="2" t="s">
        <v>40</v>
      </c>
      <c r="G836" s="29">
        <v>92.292400858208197</v>
      </c>
      <c r="H836" s="29">
        <v>50.478715585306198</v>
      </c>
      <c r="I836" s="29">
        <f t="shared" si="78"/>
        <v>46.58495881914817</v>
      </c>
      <c r="J836" s="8">
        <v>1.6417730297103501</v>
      </c>
      <c r="K836" s="32">
        <v>0</v>
      </c>
      <c r="L836" s="43">
        <v>1.02998085356908</v>
      </c>
      <c r="M836" s="43">
        <v>0.94441297238275501</v>
      </c>
      <c r="N836" s="8">
        <v>228.00510355566709</v>
      </c>
      <c r="O836" s="9">
        <f t="shared" si="82"/>
        <v>228.01</v>
      </c>
      <c r="P836" s="6">
        <f t="shared" si="79"/>
        <v>228.93992448024534</v>
      </c>
      <c r="Q836" s="6">
        <f t="shared" si="80"/>
        <v>232.48849330968915</v>
      </c>
      <c r="R836" s="13">
        <f>Q836*Index!$D$22</f>
        <v>303.57974252977175</v>
      </c>
      <c r="T836" s="8">
        <v>12.965023122137598</v>
      </c>
      <c r="U836" s="6">
        <f t="shared" si="81"/>
        <v>13.165980980530732</v>
      </c>
      <c r="V836" s="6">
        <f>U836*Index!$H$27</f>
        <v>14.532779524033396</v>
      </c>
      <c r="X836" s="8">
        <v>318.11252205380498</v>
      </c>
      <c r="Y836" s="41">
        <f t="shared" si="83"/>
        <v>318.11</v>
      </c>
      <c r="Z836" s="27"/>
      <c r="AA836" s="38"/>
    </row>
    <row r="837" spans="1:27">
      <c r="A837" s="2" t="s">
        <v>1066</v>
      </c>
      <c r="B837" s="2" t="s">
        <v>51</v>
      </c>
      <c r="C837" s="2">
        <v>90</v>
      </c>
      <c r="D837" s="2" t="s">
        <v>63</v>
      </c>
      <c r="E837" s="2" t="s">
        <v>52</v>
      </c>
      <c r="F837" s="2" t="s">
        <v>40</v>
      </c>
      <c r="G837" s="29">
        <v>92.292400858208197</v>
      </c>
      <c r="H837" s="29">
        <v>65.629817307636998</v>
      </c>
      <c r="I837" s="29">
        <f t="shared" si="78"/>
        <v>71.687650748624918</v>
      </c>
      <c r="J837" s="8">
        <v>1.7245396446896999</v>
      </c>
      <c r="K837" s="32">
        <v>0</v>
      </c>
      <c r="L837" s="43">
        <v>1.05103692563536</v>
      </c>
      <c r="M837" s="43">
        <v>0.98793827001383505</v>
      </c>
      <c r="N837" s="8">
        <v>282.79009993424489</v>
      </c>
      <c r="O837" s="9">
        <f t="shared" si="82"/>
        <v>282.79000000000002</v>
      </c>
      <c r="P837" s="6">
        <f t="shared" si="79"/>
        <v>283.94953934397529</v>
      </c>
      <c r="Q837" s="6">
        <f t="shared" si="80"/>
        <v>288.35075720380695</v>
      </c>
      <c r="R837" s="13">
        <f>Q837*Index!$D$22</f>
        <v>376.52378999072056</v>
      </c>
      <c r="T837" s="8">
        <v>12.989035728353155</v>
      </c>
      <c r="U837" s="6">
        <f t="shared" si="81"/>
        <v>13.19036578214263</v>
      </c>
      <c r="V837" s="6">
        <f>U837*Index!$H$27</f>
        <v>14.559695782387942</v>
      </c>
      <c r="X837" s="8">
        <v>391.08348577310898</v>
      </c>
      <c r="Y837" s="41">
        <f t="shared" si="83"/>
        <v>391.08</v>
      </c>
      <c r="Z837" s="27"/>
      <c r="AA837" s="38"/>
    </row>
    <row r="838" spans="1:27">
      <c r="A838" s="2" t="s">
        <v>1067</v>
      </c>
      <c r="B838" s="2" t="s">
        <v>51</v>
      </c>
      <c r="C838" s="2">
        <v>90</v>
      </c>
      <c r="D838" s="2" t="s">
        <v>1457</v>
      </c>
      <c r="E838" s="2" t="s">
        <v>52</v>
      </c>
      <c r="F838" s="2" t="s">
        <v>40</v>
      </c>
      <c r="G838" s="29">
        <v>92.292400858208197</v>
      </c>
      <c r="H838" s="29">
        <v>81.266310803880899</v>
      </c>
      <c r="I838" s="29">
        <f t="shared" si="78"/>
        <v>57.295883014609785</v>
      </c>
      <c r="J838" s="8">
        <v>1.7258886596971199</v>
      </c>
      <c r="K838" s="32">
        <v>0</v>
      </c>
      <c r="L838" s="43">
        <v>1.020786838949</v>
      </c>
      <c r="M838" s="43">
        <v>0.84433754253701698</v>
      </c>
      <c r="N838" s="8">
        <v>258.17272275965081</v>
      </c>
      <c r="O838" s="9">
        <f t="shared" si="82"/>
        <v>258.17</v>
      </c>
      <c r="P838" s="6">
        <f t="shared" si="79"/>
        <v>259.23123092296538</v>
      </c>
      <c r="Q838" s="6">
        <f t="shared" si="80"/>
        <v>263.24931500227137</v>
      </c>
      <c r="R838" s="13">
        <f>Q838*Index!$D$22</f>
        <v>343.74672970620395</v>
      </c>
      <c r="T838" s="8">
        <v>12.579792487043388</v>
      </c>
      <c r="U838" s="6">
        <f t="shared" si="81"/>
        <v>12.774779270592562</v>
      </c>
      <c r="V838" s="6">
        <f>U838*Index!$H$27</f>
        <v>14.100966033769103</v>
      </c>
      <c r="X838" s="8">
        <v>357.84769573997301</v>
      </c>
      <c r="Y838" s="41">
        <f t="shared" si="83"/>
        <v>357.85</v>
      </c>
      <c r="Z838" s="27"/>
      <c r="AA838" s="38"/>
    </row>
    <row r="839" spans="1:27">
      <c r="A839" s="2" t="s">
        <v>1068</v>
      </c>
      <c r="B839" s="2" t="s">
        <v>51</v>
      </c>
      <c r="C839" s="2">
        <v>90</v>
      </c>
      <c r="D839" s="2" t="s">
        <v>1458</v>
      </c>
      <c r="E839" s="2" t="s">
        <v>52</v>
      </c>
      <c r="F839" s="2" t="s">
        <v>215</v>
      </c>
      <c r="G839" s="29">
        <v>92.292400858208197</v>
      </c>
      <c r="H839" s="29">
        <v>99.276425270425193</v>
      </c>
      <c r="I839" s="29">
        <f t="shared" si="78"/>
        <v>91.342877491903465</v>
      </c>
      <c r="J839" s="8">
        <v>1.7247006684091799</v>
      </c>
      <c r="K839" s="32">
        <v>0</v>
      </c>
      <c r="L839" s="43">
        <v>1.0045346564064199</v>
      </c>
      <c r="M839" s="43">
        <v>0.95425919873867204</v>
      </c>
      <c r="N839" s="8">
        <v>316.71588731394297</v>
      </c>
      <c r="O839" s="9">
        <f t="shared" si="82"/>
        <v>316.72000000000003</v>
      </c>
      <c r="P839" s="6">
        <f t="shared" si="79"/>
        <v>318.01442245193016</v>
      </c>
      <c r="Q839" s="6">
        <f t="shared" si="80"/>
        <v>322.94364599993509</v>
      </c>
      <c r="R839" s="13">
        <f>Q839*Index!$D$22</f>
        <v>421.69462887650013</v>
      </c>
      <c r="T839" s="8">
        <v>15.989418364847982</v>
      </c>
      <c r="U839" s="6">
        <f t="shared" si="81"/>
        <v>16.237254349503125</v>
      </c>
      <c r="V839" s="6">
        <f>U839*Index!$H$27</f>
        <v>17.922890659338396</v>
      </c>
      <c r="X839" s="8">
        <v>439.61751953583899</v>
      </c>
      <c r="Y839" s="41">
        <f t="shared" si="83"/>
        <v>439.62</v>
      </c>
      <c r="Z839" s="27"/>
      <c r="AA839" s="38"/>
    </row>
    <row r="840" spans="1:27">
      <c r="A840" s="2" t="s">
        <v>1069</v>
      </c>
      <c r="B840" s="2" t="s">
        <v>51</v>
      </c>
      <c r="C840" s="2">
        <v>90</v>
      </c>
      <c r="D840" s="2" t="s">
        <v>1452</v>
      </c>
      <c r="E840" s="2" t="s">
        <v>52</v>
      </c>
      <c r="F840" s="2" t="s">
        <v>215</v>
      </c>
      <c r="G840" s="29">
        <v>92.292400858208197</v>
      </c>
      <c r="H840" s="29">
        <v>81.871048385403796</v>
      </c>
      <c r="I840" s="29">
        <f t="shared" si="78"/>
        <v>52.085547684597117</v>
      </c>
      <c r="J840" s="8">
        <v>1.7484723568051199</v>
      </c>
      <c r="K840" s="32">
        <v>0</v>
      </c>
      <c r="L840" s="43">
        <v>0.96891802186724296</v>
      </c>
      <c r="M840" s="43">
        <v>0.85557249745153396</v>
      </c>
      <c r="N840" s="8">
        <v>252.4408519593272</v>
      </c>
      <c r="O840" s="9">
        <f t="shared" si="82"/>
        <v>252.44</v>
      </c>
      <c r="P840" s="6">
        <f t="shared" si="79"/>
        <v>253.47585945236045</v>
      </c>
      <c r="Q840" s="6">
        <f t="shared" si="80"/>
        <v>257.40473527387206</v>
      </c>
      <c r="R840" s="13">
        <f>Q840*Index!$D$22</f>
        <v>336.11497131728999</v>
      </c>
      <c r="T840" s="8">
        <v>13.142113612709759</v>
      </c>
      <c r="U840" s="6">
        <f t="shared" si="81"/>
        <v>13.345816373706761</v>
      </c>
      <c r="V840" s="6">
        <f>U840*Index!$H$27</f>
        <v>14.731284149211712</v>
      </c>
      <c r="X840" s="8">
        <v>344.81149953926598</v>
      </c>
      <c r="Y840" s="41">
        <f t="shared" si="83"/>
        <v>344.81</v>
      </c>
      <c r="Z840" s="27"/>
      <c r="AA840" s="38"/>
    </row>
    <row r="841" spans="1:27">
      <c r="A841" s="2" t="s">
        <v>1070</v>
      </c>
      <c r="B841" s="2" t="s">
        <v>51</v>
      </c>
      <c r="C841" s="2">
        <v>90</v>
      </c>
      <c r="D841" s="2" t="s">
        <v>221</v>
      </c>
      <c r="E841" s="2" t="s">
        <v>52</v>
      </c>
      <c r="F841" s="2" t="s">
        <v>40</v>
      </c>
      <c r="G841" s="29">
        <v>92.292400858208197</v>
      </c>
      <c r="H841" s="29">
        <v>59.376375781597602</v>
      </c>
      <c r="I841" s="29">
        <f t="shared" si="78"/>
        <v>32.70943116775544</v>
      </c>
      <c r="J841" s="8">
        <v>1.8896517116610101</v>
      </c>
      <c r="K841" s="32">
        <v>1</v>
      </c>
      <c r="L841" s="43">
        <v>1.02840761105634</v>
      </c>
      <c r="M841" s="43">
        <v>0.80141028590039398</v>
      </c>
      <c r="N841" s="8">
        <v>236.20992584862458</v>
      </c>
      <c r="O841" s="9">
        <f t="shared" si="82"/>
        <v>236.21</v>
      </c>
      <c r="P841" s="6">
        <f t="shared" si="79"/>
        <v>237.17838654460394</v>
      </c>
      <c r="Q841" s="6">
        <f t="shared" si="80"/>
        <v>240.85465153604531</v>
      </c>
      <c r="R841" s="13">
        <f>Q841*Index!$D$22</f>
        <v>314.50413764354357</v>
      </c>
      <c r="T841" s="8">
        <v>11.455553036201028</v>
      </c>
      <c r="U841" s="6">
        <f t="shared" si="81"/>
        <v>11.633114108262145</v>
      </c>
      <c r="V841" s="6">
        <f>U841*Index!$H$27</f>
        <v>12.840781310811305</v>
      </c>
      <c r="X841" s="8">
        <v>327.34491895435502</v>
      </c>
      <c r="Y841" s="41">
        <f t="shared" si="83"/>
        <v>327.33999999999997</v>
      </c>
      <c r="Z841" s="27"/>
      <c r="AA841" s="38"/>
    </row>
    <row r="842" spans="1:27">
      <c r="A842" s="2" t="s">
        <v>1071</v>
      </c>
      <c r="B842" s="2" t="s">
        <v>51</v>
      </c>
      <c r="C842" s="2">
        <v>90</v>
      </c>
      <c r="D842" s="2" t="s">
        <v>60</v>
      </c>
      <c r="E842" s="2" t="s">
        <v>53</v>
      </c>
      <c r="F842" s="2" t="s">
        <v>40</v>
      </c>
      <c r="G842" s="29">
        <v>92.292400858208197</v>
      </c>
      <c r="H842" s="29">
        <v>23.5342821691283</v>
      </c>
      <c r="I842" s="29">
        <f t="shared" si="78"/>
        <v>23.654781076670162</v>
      </c>
      <c r="J842" s="8">
        <v>2.4849502902113501</v>
      </c>
      <c r="K842" s="32">
        <v>0</v>
      </c>
      <c r="L842" s="43">
        <v>1.00157073775528</v>
      </c>
      <c r="M842" s="43">
        <v>0.99947043212409903</v>
      </c>
      <c r="N842" s="8">
        <v>288.12298339826515</v>
      </c>
      <c r="O842" s="9">
        <f t="shared" si="82"/>
        <v>288.12</v>
      </c>
      <c r="P842" s="6">
        <f t="shared" si="79"/>
        <v>289.30428763019802</v>
      </c>
      <c r="Q842" s="6">
        <f t="shared" si="80"/>
        <v>293.78850408846608</v>
      </c>
      <c r="R842" s="13">
        <f>Q842*Index!$D$22</f>
        <v>383.62431258298466</v>
      </c>
      <c r="T842" s="8">
        <v>14.097287935063292</v>
      </c>
      <c r="U842" s="6">
        <f t="shared" si="81"/>
        <v>14.315795898056773</v>
      </c>
      <c r="V842" s="6">
        <f>U842*Index!$H$27</f>
        <v>15.801960051831562</v>
      </c>
      <c r="X842" s="8">
        <v>399.42627263481597</v>
      </c>
      <c r="Y842" s="41">
        <f t="shared" si="83"/>
        <v>399.43</v>
      </c>
      <c r="Z842" s="27"/>
      <c r="AA842" s="38"/>
    </row>
    <row r="843" spans="1:27">
      <c r="A843" s="2" t="s">
        <v>1072</v>
      </c>
      <c r="B843" s="2" t="s">
        <v>51</v>
      </c>
      <c r="C843" s="2">
        <v>90</v>
      </c>
      <c r="D843" s="2" t="s">
        <v>61</v>
      </c>
      <c r="E843" s="2" t="s">
        <v>53</v>
      </c>
      <c r="F843" s="2" t="s">
        <v>40</v>
      </c>
      <c r="G843" s="29">
        <v>92.292400858208197</v>
      </c>
      <c r="H843" s="29">
        <v>35.599919995503299</v>
      </c>
      <c r="I843" s="29">
        <f t="shared" si="78"/>
        <v>37.914771537657259</v>
      </c>
      <c r="J843" s="8">
        <v>2.8450385955452502</v>
      </c>
      <c r="K843" s="32">
        <v>0</v>
      </c>
      <c r="L843" s="43">
        <v>1.01885808752023</v>
      </c>
      <c r="M843" s="43">
        <v>0.9992559480573</v>
      </c>
      <c r="N843" s="8">
        <v>370.44443088304968</v>
      </c>
      <c r="O843" s="9">
        <f t="shared" si="82"/>
        <v>370.44</v>
      </c>
      <c r="P843" s="6">
        <f t="shared" si="79"/>
        <v>371.96325304967019</v>
      </c>
      <c r="Q843" s="6">
        <f t="shared" si="80"/>
        <v>377.72868347194009</v>
      </c>
      <c r="R843" s="13">
        <f>Q843*Index!$D$22</f>
        <v>493.232051367689</v>
      </c>
      <c r="T843" s="8">
        <v>14.549158670705953</v>
      </c>
      <c r="U843" s="6">
        <f t="shared" si="81"/>
        <v>14.774670630101896</v>
      </c>
      <c r="V843" s="6">
        <f>U843*Index!$H$27</f>
        <v>16.308471896245059</v>
      </c>
      <c r="X843" s="8">
        <v>509.54052326393401</v>
      </c>
      <c r="Y843" s="41">
        <f t="shared" si="83"/>
        <v>509.54</v>
      </c>
      <c r="Z843" s="27"/>
      <c r="AA843" s="38"/>
    </row>
    <row r="844" spans="1:27">
      <c r="A844" s="2" t="s">
        <v>1073</v>
      </c>
      <c r="B844" s="2" t="s">
        <v>51</v>
      </c>
      <c r="C844" s="2">
        <v>90</v>
      </c>
      <c r="D844" s="2" t="s">
        <v>62</v>
      </c>
      <c r="E844" s="2" t="s">
        <v>53</v>
      </c>
      <c r="F844" s="2" t="s">
        <v>40</v>
      </c>
      <c r="G844" s="29">
        <v>92.292400858208197</v>
      </c>
      <c r="H844" s="29">
        <v>48.005940936690202</v>
      </c>
      <c r="I844" s="29">
        <f t="shared" si="78"/>
        <v>51.374318486593097</v>
      </c>
      <c r="J844" s="8">
        <v>2.8942271436833198</v>
      </c>
      <c r="K844" s="32">
        <v>0</v>
      </c>
      <c r="L844" s="43">
        <v>1.02998085356908</v>
      </c>
      <c r="M844" s="43">
        <v>0.99420166238587404</v>
      </c>
      <c r="N844" s="8">
        <v>415.8041187716571</v>
      </c>
      <c r="O844" s="9">
        <f t="shared" si="82"/>
        <v>415.8</v>
      </c>
      <c r="P844" s="6">
        <f t="shared" si="79"/>
        <v>417.50891565862088</v>
      </c>
      <c r="Q844" s="6">
        <f t="shared" si="80"/>
        <v>423.98030385132955</v>
      </c>
      <c r="R844" s="13">
        <f>Q844*Index!$D$22</f>
        <v>553.6266748024766</v>
      </c>
      <c r="T844" s="8">
        <v>16.987281571374396</v>
      </c>
      <c r="U844" s="6">
        <f t="shared" si="81"/>
        <v>17.250584435730701</v>
      </c>
      <c r="V844" s="6">
        <f>U844*Index!$H$27</f>
        <v>19.041417470974537</v>
      </c>
      <c r="X844" s="8">
        <v>572.66809227345095</v>
      </c>
      <c r="Y844" s="41">
        <f t="shared" si="83"/>
        <v>572.66999999999996</v>
      </c>
      <c r="Z844" s="27"/>
      <c r="AA844" s="38"/>
    </row>
    <row r="845" spans="1:27">
      <c r="A845" s="2" t="s">
        <v>1074</v>
      </c>
      <c r="B845" s="2" t="s">
        <v>51</v>
      </c>
      <c r="C845" s="2">
        <v>90</v>
      </c>
      <c r="D845" s="2" t="s">
        <v>63</v>
      </c>
      <c r="E845" s="2" t="s">
        <v>53</v>
      </c>
      <c r="F845" s="2" t="s">
        <v>40</v>
      </c>
      <c r="G845" s="29">
        <v>92.292400858208197</v>
      </c>
      <c r="H845" s="29">
        <v>62.457599371190803</v>
      </c>
      <c r="I845" s="29">
        <f t="shared" si="78"/>
        <v>70.189883268356596</v>
      </c>
      <c r="J845" s="8">
        <v>2.8315872172582899</v>
      </c>
      <c r="K845" s="32">
        <v>0</v>
      </c>
      <c r="L845" s="43">
        <v>1.05103692563536</v>
      </c>
      <c r="M845" s="43">
        <v>0.99898135610156302</v>
      </c>
      <c r="N845" s="8">
        <v>460.08275876370806</v>
      </c>
      <c r="O845" s="9">
        <f t="shared" si="82"/>
        <v>460.08</v>
      </c>
      <c r="P845" s="6">
        <f t="shared" si="79"/>
        <v>461.96909807463925</v>
      </c>
      <c r="Q845" s="6">
        <f t="shared" si="80"/>
        <v>469.12961909479617</v>
      </c>
      <c r="R845" s="13">
        <f>Q845*Index!$D$22</f>
        <v>612.58192588558836</v>
      </c>
      <c r="T845" s="8">
        <v>14.103414348189574</v>
      </c>
      <c r="U845" s="6">
        <f t="shared" si="81"/>
        <v>14.322017270586514</v>
      </c>
      <c r="V845" s="6">
        <f>U845*Index!$H$27</f>
        <v>15.80882728302727</v>
      </c>
      <c r="X845" s="8">
        <v>628.39075316861602</v>
      </c>
      <c r="Y845" s="41">
        <f t="shared" si="83"/>
        <v>628.39</v>
      </c>
      <c r="Z845" s="27"/>
      <c r="AA845" s="38"/>
    </row>
    <row r="846" spans="1:27">
      <c r="A846" s="2" t="s">
        <v>1075</v>
      </c>
      <c r="B846" s="2" t="s">
        <v>51</v>
      </c>
      <c r="C846" s="2">
        <v>90</v>
      </c>
      <c r="D846" s="2" t="s">
        <v>1457</v>
      </c>
      <c r="E846" s="2" t="s">
        <v>53</v>
      </c>
      <c r="F846" s="2" t="s">
        <v>40</v>
      </c>
      <c r="G846" s="29">
        <v>92.292400858208197</v>
      </c>
      <c r="H846" s="29">
        <v>77.405750373173106</v>
      </c>
      <c r="I846" s="29">
        <f t="shared" si="78"/>
        <v>79.368367104886886</v>
      </c>
      <c r="J846" s="8">
        <v>2.88957092479427</v>
      </c>
      <c r="K846" s="32">
        <v>0</v>
      </c>
      <c r="L846" s="43">
        <v>1.020786838949</v>
      </c>
      <c r="M846" s="43">
        <v>0.99096628297313005</v>
      </c>
      <c r="N846" s="8">
        <v>496.02596403401571</v>
      </c>
      <c r="O846" s="9">
        <f t="shared" si="82"/>
        <v>496.03</v>
      </c>
      <c r="P846" s="6">
        <f t="shared" si="79"/>
        <v>498.05967048655515</v>
      </c>
      <c r="Q846" s="6">
        <f t="shared" si="80"/>
        <v>505.7795953790968</v>
      </c>
      <c r="R846" s="13">
        <f>Q846*Index!$D$22</f>
        <v>660.43887659191626</v>
      </c>
      <c r="T846" s="8">
        <v>14.105470604771623</v>
      </c>
      <c r="U846" s="6">
        <f t="shared" si="81"/>
        <v>14.324105399145585</v>
      </c>
      <c r="V846" s="6">
        <f>U846*Index!$H$27</f>
        <v>15.811132186248054</v>
      </c>
      <c r="X846" s="8">
        <v>676.25000877816501</v>
      </c>
      <c r="Y846" s="41">
        <f t="shared" si="83"/>
        <v>676.25</v>
      </c>
      <c r="Z846" s="27"/>
      <c r="AA846" s="38"/>
    </row>
    <row r="847" spans="1:27">
      <c r="A847" s="2" t="s">
        <v>1076</v>
      </c>
      <c r="B847" s="2" t="s">
        <v>51</v>
      </c>
      <c r="C847" s="2">
        <v>90</v>
      </c>
      <c r="D847" s="2" t="s">
        <v>1458</v>
      </c>
      <c r="E847" s="2" t="s">
        <v>53</v>
      </c>
      <c r="F847" s="2" t="s">
        <v>215</v>
      </c>
      <c r="G847" s="29">
        <v>92.292400858208197</v>
      </c>
      <c r="H847" s="29">
        <v>94.323788030440198</v>
      </c>
      <c r="I847" s="29">
        <f t="shared" si="78"/>
        <v>94.581850455083043</v>
      </c>
      <c r="J847" s="8">
        <v>3.2077679550421099</v>
      </c>
      <c r="K847" s="32">
        <v>0</v>
      </c>
      <c r="L847" s="43">
        <v>1.0045346564064199</v>
      </c>
      <c r="M847" s="43">
        <v>0.99686242264970404</v>
      </c>
      <c r="N847" s="8">
        <v>599.44923498525998</v>
      </c>
      <c r="O847" s="9">
        <f t="shared" si="82"/>
        <v>599.45000000000005</v>
      </c>
      <c r="P847" s="6">
        <f t="shared" si="79"/>
        <v>601.90697684869951</v>
      </c>
      <c r="Q847" s="6">
        <f t="shared" si="80"/>
        <v>611.23653498985436</v>
      </c>
      <c r="R847" s="13">
        <f>Q847*Index!$D$22</f>
        <v>798.1428554824588</v>
      </c>
      <c r="T847" s="8">
        <v>17.105612065819265</v>
      </c>
      <c r="U847" s="6">
        <f t="shared" si="81"/>
        <v>17.370749052839464</v>
      </c>
      <c r="V847" s="6">
        <f>U847*Index!$H$27</f>
        <v>19.174056724336207</v>
      </c>
      <c r="X847" s="8">
        <v>817.31691220679602</v>
      </c>
      <c r="Y847" s="41">
        <f t="shared" si="83"/>
        <v>817.32</v>
      </c>
      <c r="Z847" s="27"/>
      <c r="AA847" s="38"/>
    </row>
    <row r="848" spans="1:27">
      <c r="A848" s="2" t="s">
        <v>1077</v>
      </c>
      <c r="B848" s="2" t="s">
        <v>51</v>
      </c>
      <c r="C848" s="2">
        <v>90</v>
      </c>
      <c r="D848" s="2" t="s">
        <v>1452</v>
      </c>
      <c r="E848" s="2" t="s">
        <v>53</v>
      </c>
      <c r="F848" s="2" t="s">
        <v>215</v>
      </c>
      <c r="G848" s="29">
        <v>92.292400858208197</v>
      </c>
      <c r="H848" s="29">
        <v>77.810319497773094</v>
      </c>
      <c r="I848" s="29">
        <f t="shared" si="78"/>
        <v>68.949737441203808</v>
      </c>
      <c r="J848" s="8">
        <v>3.3752730819649299</v>
      </c>
      <c r="K848" s="32">
        <v>0</v>
      </c>
      <c r="L848" s="43">
        <v>0.96891802186724296</v>
      </c>
      <c r="M848" s="43">
        <v>0.97831847707192698</v>
      </c>
      <c r="N848" s="8">
        <v>544.23624908047123</v>
      </c>
      <c r="O848" s="9">
        <f t="shared" si="82"/>
        <v>544.24</v>
      </c>
      <c r="P848" s="6">
        <f t="shared" si="79"/>
        <v>546.4676177017011</v>
      </c>
      <c r="Q848" s="6">
        <f t="shared" si="80"/>
        <v>554.9378657760775</v>
      </c>
      <c r="R848" s="13">
        <f>Q848*Index!$D$22</f>
        <v>724.62895696051896</v>
      </c>
      <c r="T848" s="8">
        <v>16.346557353250972</v>
      </c>
      <c r="U848" s="6">
        <f t="shared" si="81"/>
        <v>16.599928992226364</v>
      </c>
      <c r="V848" s="6">
        <f>U848*Index!$H$27</f>
        <v>18.32321560507912</v>
      </c>
      <c r="X848" s="8">
        <v>730.17297097178005</v>
      </c>
      <c r="Y848" s="41">
        <f t="shared" si="83"/>
        <v>730.17</v>
      </c>
      <c r="Z848" s="27"/>
      <c r="AA848" s="38"/>
    </row>
    <row r="849" spans="1:27">
      <c r="A849" s="2" t="s">
        <v>1078</v>
      </c>
      <c r="B849" s="2" t="s">
        <v>51</v>
      </c>
      <c r="C849" s="2">
        <v>90</v>
      </c>
      <c r="D849" s="2" t="s">
        <v>221</v>
      </c>
      <c r="E849" s="2" t="s">
        <v>53</v>
      </c>
      <c r="F849" s="2" t="s">
        <v>40</v>
      </c>
      <c r="G849" s="29">
        <v>92.292400858208197</v>
      </c>
      <c r="H849" s="29">
        <v>56.325766971946301</v>
      </c>
      <c r="I849" s="29">
        <f t="shared" si="78"/>
        <v>59.758124903634808</v>
      </c>
      <c r="J849" s="8">
        <v>3.17753766802032</v>
      </c>
      <c r="K849" s="32">
        <v>1</v>
      </c>
      <c r="L849" s="43">
        <v>1.02840761105634</v>
      </c>
      <c r="M849" s="43">
        <v>0.99483427838168603</v>
      </c>
      <c r="N849" s="8">
        <v>483.14627305055012</v>
      </c>
      <c r="O849" s="9">
        <f t="shared" si="82"/>
        <v>483.15</v>
      </c>
      <c r="P849" s="6">
        <f t="shared" si="79"/>
        <v>485.12717277005737</v>
      </c>
      <c r="Q849" s="6">
        <f t="shared" si="80"/>
        <v>492.64664394799331</v>
      </c>
      <c r="R849" s="13">
        <f>Q849*Index!$D$22</f>
        <v>643.29007943058923</v>
      </c>
      <c r="T849" s="8">
        <v>13.57116036788373</v>
      </c>
      <c r="U849" s="6">
        <f t="shared" si="81"/>
        <v>13.781513353585929</v>
      </c>
      <c r="V849" s="6">
        <f>U849*Index!$H$27</f>
        <v>15.212212092008718</v>
      </c>
      <c r="X849" s="8">
        <v>658.50229152259794</v>
      </c>
      <c r="Y849" s="41">
        <f t="shared" si="83"/>
        <v>658.5</v>
      </c>
      <c r="Z849" s="27"/>
      <c r="AA849" s="38"/>
    </row>
    <row r="850" spans="1:27">
      <c r="A850" s="2" t="s">
        <v>1079</v>
      </c>
      <c r="B850" s="2" t="s">
        <v>51</v>
      </c>
      <c r="C850" s="2">
        <v>90</v>
      </c>
      <c r="D850" s="2" t="s">
        <v>60</v>
      </c>
      <c r="E850" s="2" t="s">
        <v>54</v>
      </c>
      <c r="F850" s="2" t="s">
        <v>40</v>
      </c>
      <c r="G850" s="29">
        <v>92.292400858208197</v>
      </c>
      <c r="H850" s="29">
        <v>25.781406229897399</v>
      </c>
      <c r="I850" s="29">
        <f t="shared" si="78"/>
        <v>25.814570708294582</v>
      </c>
      <c r="J850" s="8">
        <v>1.93920068430038</v>
      </c>
      <c r="K850" s="32">
        <v>0</v>
      </c>
      <c r="L850" s="43">
        <v>1.00157073775528</v>
      </c>
      <c r="M850" s="43">
        <v>0.99871216431312804</v>
      </c>
      <c r="N850" s="8">
        <v>229.03312008240752</v>
      </c>
      <c r="O850" s="9">
        <f t="shared" si="82"/>
        <v>229.03</v>
      </c>
      <c r="P850" s="6">
        <f t="shared" si="79"/>
        <v>229.9721558747454</v>
      </c>
      <c r="Q850" s="6">
        <f t="shared" si="80"/>
        <v>233.53672429080396</v>
      </c>
      <c r="R850" s="13">
        <f>Q850*Index!$D$22</f>
        <v>304.94850571812736</v>
      </c>
      <c r="T850" s="8">
        <v>12.142780163567041</v>
      </c>
      <c r="U850" s="6">
        <f t="shared" si="81"/>
        <v>12.330993256102332</v>
      </c>
      <c r="V850" s="6">
        <f>U850*Index!$H$27</f>
        <v>13.611109310295692</v>
      </c>
      <c r="X850" s="8">
        <v>318.55961502842302</v>
      </c>
      <c r="Y850" s="41">
        <f t="shared" si="83"/>
        <v>318.56</v>
      </c>
      <c r="Z850" s="27"/>
      <c r="AA850" s="38"/>
    </row>
    <row r="851" spans="1:27">
      <c r="A851" s="2" t="s">
        <v>1080</v>
      </c>
      <c r="B851" s="2" t="s">
        <v>51</v>
      </c>
      <c r="C851" s="2">
        <v>90</v>
      </c>
      <c r="D851" s="2" t="s">
        <v>61</v>
      </c>
      <c r="E851" s="2" t="s">
        <v>54</v>
      </c>
      <c r="F851" s="2" t="s">
        <v>40</v>
      </c>
      <c r="G851" s="29">
        <v>92.292400858208197</v>
      </c>
      <c r="H851" s="29">
        <v>38.944105727953598</v>
      </c>
      <c r="I851" s="29">
        <f t="shared" si="78"/>
        <v>41.245710823682231</v>
      </c>
      <c r="J851" s="8">
        <v>2.2141459313618301</v>
      </c>
      <c r="K851" s="32">
        <v>0</v>
      </c>
      <c r="L851" s="43">
        <v>1.01885808752023</v>
      </c>
      <c r="M851" s="43">
        <v>0.99870419079992301</v>
      </c>
      <c r="N851" s="8">
        <v>295.67286666219866</v>
      </c>
      <c r="O851" s="9">
        <f t="shared" si="82"/>
        <v>295.67</v>
      </c>
      <c r="P851" s="6">
        <f t="shared" si="79"/>
        <v>296.88512541551364</v>
      </c>
      <c r="Q851" s="6">
        <f t="shared" si="80"/>
        <v>301.48684485945415</v>
      </c>
      <c r="R851" s="13">
        <f>Q851*Index!$D$22</f>
        <v>393.67668238371238</v>
      </c>
      <c r="T851" s="8">
        <v>12.34595272158038</v>
      </c>
      <c r="U851" s="6">
        <f t="shared" si="81"/>
        <v>12.537314988764876</v>
      </c>
      <c r="V851" s="6">
        <f>U851*Index!$H$27</f>
        <v>13.838849898424694</v>
      </c>
      <c r="X851" s="8">
        <v>407.51553228213697</v>
      </c>
      <c r="Y851" s="41">
        <f t="shared" si="83"/>
        <v>407.52</v>
      </c>
      <c r="Z851" s="27"/>
      <c r="AA851" s="38"/>
    </row>
    <row r="852" spans="1:27">
      <c r="A852" s="2" t="s">
        <v>1081</v>
      </c>
      <c r="B852" s="2" t="s">
        <v>51</v>
      </c>
      <c r="C852" s="2">
        <v>90</v>
      </c>
      <c r="D852" s="2" t="s">
        <v>62</v>
      </c>
      <c r="E852" s="2" t="s">
        <v>54</v>
      </c>
      <c r="F852" s="2" t="s">
        <v>40</v>
      </c>
      <c r="G852" s="29">
        <v>92.292400858208197</v>
      </c>
      <c r="H852" s="29">
        <v>52.432506664315603</v>
      </c>
      <c r="I852" s="29">
        <f t="shared" si="78"/>
        <v>50.931872255148676</v>
      </c>
      <c r="J852" s="8">
        <v>2.2532311271736298</v>
      </c>
      <c r="K852" s="32">
        <v>0</v>
      </c>
      <c r="L852" s="43">
        <v>1.02998085356908</v>
      </c>
      <c r="M852" s="43">
        <v>0.96082477846941805</v>
      </c>
      <c r="N852" s="8">
        <v>322.7173903458343</v>
      </c>
      <c r="O852" s="9">
        <f t="shared" si="82"/>
        <v>322.72000000000003</v>
      </c>
      <c r="P852" s="6">
        <f t="shared" si="79"/>
        <v>324.04053164625225</v>
      </c>
      <c r="Q852" s="6">
        <f t="shared" si="80"/>
        <v>329.0631598867692</v>
      </c>
      <c r="R852" s="13">
        <f>Q852*Index!$D$22</f>
        <v>429.68539187610293</v>
      </c>
      <c r="T852" s="8">
        <v>12.323367446760445</v>
      </c>
      <c r="U852" s="6">
        <f t="shared" si="81"/>
        <v>12.514379642185233</v>
      </c>
      <c r="V852" s="6">
        <f>U852*Index!$H$27</f>
        <v>13.813533567219132</v>
      </c>
      <c r="X852" s="8">
        <v>443.49892544332198</v>
      </c>
      <c r="Y852" s="41">
        <f t="shared" si="83"/>
        <v>443.5</v>
      </c>
      <c r="Z852" s="27"/>
      <c r="AA852" s="38"/>
    </row>
    <row r="853" spans="1:27">
      <c r="A853" s="2" t="s">
        <v>1082</v>
      </c>
      <c r="B853" s="2" t="s">
        <v>51</v>
      </c>
      <c r="C853" s="2">
        <v>90</v>
      </c>
      <c r="D853" s="2" t="s">
        <v>63</v>
      </c>
      <c r="E853" s="2" t="s">
        <v>54</v>
      </c>
      <c r="F853" s="2" t="s">
        <v>40</v>
      </c>
      <c r="G853" s="29">
        <v>92.292400858208197</v>
      </c>
      <c r="H853" s="29">
        <v>68.137846436311307</v>
      </c>
      <c r="I853" s="29">
        <f t="shared" si="78"/>
        <v>75.128171395973624</v>
      </c>
      <c r="J853" s="8">
        <v>2.2739089001080099</v>
      </c>
      <c r="K853" s="32">
        <v>0</v>
      </c>
      <c r="L853" s="43">
        <v>1.05103692563536</v>
      </c>
      <c r="M853" s="43">
        <v>0.99289790631916497</v>
      </c>
      <c r="N853" s="8">
        <v>380.69912930995844</v>
      </c>
      <c r="O853" s="9">
        <f t="shared" si="82"/>
        <v>380.7</v>
      </c>
      <c r="P853" s="6">
        <f t="shared" si="79"/>
        <v>382.25999574012928</v>
      </c>
      <c r="Q853" s="6">
        <f t="shared" si="80"/>
        <v>388.18502567410133</v>
      </c>
      <c r="R853" s="13">
        <f>Q853*Index!$D$22</f>
        <v>506.88577516427659</v>
      </c>
      <c r="T853" s="8">
        <v>11.954024994650897</v>
      </c>
      <c r="U853" s="6">
        <f t="shared" si="81"/>
        <v>12.139312382067986</v>
      </c>
      <c r="V853" s="6">
        <f>U853*Index!$H$27</f>
        <v>13.399529490650316</v>
      </c>
      <c r="X853" s="8">
        <v>520.28530465492702</v>
      </c>
      <c r="Y853" s="41">
        <f t="shared" si="83"/>
        <v>520.29</v>
      </c>
      <c r="Z853" s="27"/>
      <c r="AA853" s="38"/>
    </row>
    <row r="854" spans="1:27">
      <c r="A854" s="2" t="s">
        <v>1083</v>
      </c>
      <c r="B854" s="2" t="s">
        <v>51</v>
      </c>
      <c r="C854" s="2">
        <v>90</v>
      </c>
      <c r="D854" s="2" t="s">
        <v>1457</v>
      </c>
      <c r="E854" s="2" t="s">
        <v>54</v>
      </c>
      <c r="F854" s="2" t="s">
        <v>40</v>
      </c>
      <c r="G854" s="29">
        <v>92.292400858208197</v>
      </c>
      <c r="H854" s="29">
        <v>84.321240050945093</v>
      </c>
      <c r="I854" s="29">
        <f t="shared" si="78"/>
        <v>77.772585931081807</v>
      </c>
      <c r="J854" s="8">
        <v>2.3644604335863799</v>
      </c>
      <c r="K854" s="32">
        <v>0</v>
      </c>
      <c r="L854" s="43">
        <v>1.020786838949</v>
      </c>
      <c r="M854" s="43">
        <v>0.94331253171520602</v>
      </c>
      <c r="N854" s="8">
        <v>402.11193240166665</v>
      </c>
      <c r="O854" s="9">
        <f t="shared" si="82"/>
        <v>402.11</v>
      </c>
      <c r="P854" s="6">
        <f t="shared" si="79"/>
        <v>403.76059132451348</v>
      </c>
      <c r="Q854" s="6">
        <f t="shared" si="80"/>
        <v>410.01888049004344</v>
      </c>
      <c r="R854" s="13">
        <f>Q854*Index!$D$22</f>
        <v>535.39607229380715</v>
      </c>
      <c r="T854" s="8">
        <v>13.037204216325984</v>
      </c>
      <c r="U854" s="6">
        <f t="shared" si="81"/>
        <v>13.239280881679038</v>
      </c>
      <c r="V854" s="6">
        <f>U854*Index!$H$27</f>
        <v>14.613688899802435</v>
      </c>
      <c r="X854" s="8">
        <v>550.00976119360996</v>
      </c>
      <c r="Y854" s="41">
        <f t="shared" si="83"/>
        <v>550.01</v>
      </c>
      <c r="Z854" s="27"/>
      <c r="AA854" s="38"/>
    </row>
    <row r="855" spans="1:27">
      <c r="A855" s="2" t="s">
        <v>1084</v>
      </c>
      <c r="B855" s="2" t="s">
        <v>51</v>
      </c>
      <c r="C855" s="2">
        <v>90</v>
      </c>
      <c r="D855" s="2" t="s">
        <v>1458</v>
      </c>
      <c r="E855" s="2" t="s">
        <v>54</v>
      </c>
      <c r="F855" s="2" t="s">
        <v>215</v>
      </c>
      <c r="G855" s="29">
        <v>92.292400858208197</v>
      </c>
      <c r="H855" s="29">
        <v>103.186461135211</v>
      </c>
      <c r="I855" s="29">
        <f t="shared" si="78"/>
        <v>95.106505803252219</v>
      </c>
      <c r="J855" s="8">
        <v>2.30496843471875</v>
      </c>
      <c r="K855" s="32">
        <v>0</v>
      </c>
      <c r="L855" s="43">
        <v>1.0045346564064199</v>
      </c>
      <c r="M855" s="43">
        <v>0.95433824002796797</v>
      </c>
      <c r="N855" s="8">
        <v>431.94856455547023</v>
      </c>
      <c r="O855" s="9">
        <f t="shared" si="82"/>
        <v>431.95</v>
      </c>
      <c r="P855" s="6">
        <f t="shared" si="79"/>
        <v>433.71955367014766</v>
      </c>
      <c r="Q855" s="6">
        <f t="shared" si="80"/>
        <v>440.44220675203496</v>
      </c>
      <c r="R855" s="13">
        <f>Q855*Index!$D$22</f>
        <v>575.12236335463763</v>
      </c>
      <c r="T855" s="8">
        <v>15.129911933444582</v>
      </c>
      <c r="U855" s="6">
        <f t="shared" si="81"/>
        <v>15.364425568412974</v>
      </c>
      <c r="V855" s="6">
        <f>U855*Index!$H$27</f>
        <v>16.959450999462579</v>
      </c>
      <c r="X855" s="8">
        <v>592.08181435409995</v>
      </c>
      <c r="Y855" s="41">
        <f t="shared" si="83"/>
        <v>592.08000000000004</v>
      </c>
      <c r="Z855" s="27"/>
      <c r="AA855" s="38"/>
    </row>
    <row r="856" spans="1:27">
      <c r="A856" s="2" t="s">
        <v>1085</v>
      </c>
      <c r="B856" s="2" t="s">
        <v>51</v>
      </c>
      <c r="C856" s="2">
        <v>90</v>
      </c>
      <c r="D856" s="2" t="s">
        <v>1452</v>
      </c>
      <c r="E856" s="2" t="s">
        <v>54</v>
      </c>
      <c r="F856" s="2" t="s">
        <v>215</v>
      </c>
      <c r="G856" s="29">
        <v>92.292400858208197</v>
      </c>
      <c r="H856" s="29">
        <v>85.077731365909202</v>
      </c>
      <c r="I856" s="29">
        <f t="shared" si="78"/>
        <v>73.260848189042008</v>
      </c>
      <c r="J856" s="8">
        <v>2.48077722076644</v>
      </c>
      <c r="K856" s="32">
        <v>0</v>
      </c>
      <c r="L856" s="43">
        <v>0.96891802186724296</v>
      </c>
      <c r="M856" s="43">
        <v>0.96331912991579405</v>
      </c>
      <c r="N856" s="8">
        <v>410.70072906029083</v>
      </c>
      <c r="O856" s="9">
        <f t="shared" si="82"/>
        <v>410.7</v>
      </c>
      <c r="P856" s="6">
        <f t="shared" si="79"/>
        <v>412.384602049438</v>
      </c>
      <c r="Q856" s="6">
        <f t="shared" si="80"/>
        <v>418.77656338120431</v>
      </c>
      <c r="R856" s="13">
        <f>Q856*Index!$D$22</f>
        <v>546.83171402991024</v>
      </c>
      <c r="T856" s="8">
        <v>14.157895489908075</v>
      </c>
      <c r="U856" s="6">
        <f t="shared" si="81"/>
        <v>14.377342870001652</v>
      </c>
      <c r="V856" s="6">
        <f>U856*Index!$H$27</f>
        <v>15.869896392843254</v>
      </c>
      <c r="X856" s="8">
        <v>553.02282142086301</v>
      </c>
      <c r="Y856" s="41">
        <f t="shared" si="83"/>
        <v>553.02</v>
      </c>
      <c r="Z856" s="27"/>
      <c r="AA856" s="38"/>
    </row>
    <row r="857" spans="1:27">
      <c r="A857" s="2" t="s">
        <v>1086</v>
      </c>
      <c r="B857" s="2" t="s">
        <v>51</v>
      </c>
      <c r="C857" s="2">
        <v>90</v>
      </c>
      <c r="D857" s="2" t="s">
        <v>221</v>
      </c>
      <c r="E857" s="2" t="s">
        <v>54</v>
      </c>
      <c r="F857" s="2" t="s">
        <v>40</v>
      </c>
      <c r="G857" s="29">
        <v>92.292400858208197</v>
      </c>
      <c r="H857" s="29">
        <v>61.782015802606999</v>
      </c>
      <c r="I857" s="29">
        <f t="shared" si="78"/>
        <v>59.976671096322775</v>
      </c>
      <c r="J857" s="8">
        <v>2.5715442965362398</v>
      </c>
      <c r="K857" s="32">
        <v>1</v>
      </c>
      <c r="L857" s="43">
        <v>1.02840761105634</v>
      </c>
      <c r="M857" s="43">
        <v>0.96098340183569098</v>
      </c>
      <c r="N857" s="8">
        <v>391.56666352354023</v>
      </c>
      <c r="O857" s="9">
        <f t="shared" si="82"/>
        <v>391.57</v>
      </c>
      <c r="P857" s="6">
        <f t="shared" si="79"/>
        <v>393.17208684398673</v>
      </c>
      <c r="Q857" s="6">
        <f t="shared" si="80"/>
        <v>399.26625419006854</v>
      </c>
      <c r="R857" s="13">
        <f>Q857*Index!$D$22</f>
        <v>521.35546547841091</v>
      </c>
      <c r="T857" s="8">
        <v>14.131844437424288</v>
      </c>
      <c r="U857" s="6">
        <f t="shared" si="81"/>
        <v>14.350888026204366</v>
      </c>
      <c r="V857" s="6">
        <f>U857*Index!$H$27</f>
        <v>15.840695195240338</v>
      </c>
      <c r="X857" s="8">
        <v>537.19616067365098</v>
      </c>
      <c r="Y857" s="41">
        <f t="shared" si="83"/>
        <v>537.20000000000005</v>
      </c>
      <c r="Z857" s="27"/>
      <c r="AA857" s="38"/>
    </row>
    <row r="858" spans="1:27">
      <c r="A858" s="2" t="s">
        <v>1087</v>
      </c>
      <c r="B858" s="2" t="s">
        <v>51</v>
      </c>
      <c r="C858" s="2">
        <v>90</v>
      </c>
      <c r="D858" s="2" t="s">
        <v>60</v>
      </c>
      <c r="E858" s="2" t="s">
        <v>55</v>
      </c>
      <c r="F858" s="2" t="s">
        <v>40</v>
      </c>
      <c r="G858" s="29">
        <v>92.292400858208197</v>
      </c>
      <c r="H858" s="29">
        <v>21.650759449614199</v>
      </c>
      <c r="I858" s="29">
        <f t="shared" si="78"/>
        <v>21.829734273465618</v>
      </c>
      <c r="J858" s="8">
        <v>1.3558380158188299</v>
      </c>
      <c r="K858" s="32">
        <v>1</v>
      </c>
      <c r="L858" s="43">
        <v>1.00157073775528</v>
      </c>
      <c r="M858" s="43">
        <v>1</v>
      </c>
      <c r="N858" s="8">
        <v>154.731129257937</v>
      </c>
      <c r="O858" s="9">
        <f t="shared" si="82"/>
        <v>154.72999999999999</v>
      </c>
      <c r="P858" s="6">
        <f t="shared" si="79"/>
        <v>155.36552688789453</v>
      </c>
      <c r="Q858" s="6">
        <f t="shared" si="80"/>
        <v>157.77369255465692</v>
      </c>
      <c r="R858" s="13">
        <f>Q858*Index!$D$22</f>
        <v>206.01835506720096</v>
      </c>
      <c r="T858" s="8">
        <v>11.504628742207</v>
      </c>
      <c r="U858" s="6">
        <f t="shared" si="81"/>
        <v>11.68295048771121</v>
      </c>
      <c r="V858" s="6">
        <f>U858*Index!$H$27</f>
        <v>12.895791348869261</v>
      </c>
      <c r="X858" s="8">
        <v>218.91414641607</v>
      </c>
      <c r="Y858" s="41">
        <f t="shared" si="83"/>
        <v>218.91</v>
      </c>
      <c r="Z858" s="27"/>
      <c r="AA858" s="38"/>
    </row>
    <row r="859" spans="1:27">
      <c r="A859" s="2" t="s">
        <v>1088</v>
      </c>
      <c r="B859" s="2" t="s">
        <v>51</v>
      </c>
      <c r="C859" s="2">
        <v>90</v>
      </c>
      <c r="D859" s="2" t="s">
        <v>61</v>
      </c>
      <c r="E859" s="2" t="s">
        <v>55</v>
      </c>
      <c r="F859" s="2" t="s">
        <v>40</v>
      </c>
      <c r="G859" s="29">
        <v>92.292400858208197</v>
      </c>
      <c r="H859" s="29">
        <v>32.750374353526098</v>
      </c>
      <c r="I859" s="29">
        <f t="shared" si="78"/>
        <v>35.038599736254852</v>
      </c>
      <c r="J859" s="8">
        <v>1.6801439959973401</v>
      </c>
      <c r="K859" s="32">
        <v>0</v>
      </c>
      <c r="L859" s="43">
        <v>1.01885808752023</v>
      </c>
      <c r="M859" s="43">
        <v>0.999451791570245</v>
      </c>
      <c r="N859" s="8">
        <v>213.93441615312099</v>
      </c>
      <c r="O859" s="9">
        <f t="shared" si="82"/>
        <v>213.93</v>
      </c>
      <c r="P859" s="6">
        <f t="shared" si="79"/>
        <v>214.8115472593488</v>
      </c>
      <c r="Q859" s="6">
        <f t="shared" si="80"/>
        <v>218.14112624186873</v>
      </c>
      <c r="R859" s="13">
        <f>Q859*Index!$D$22</f>
        <v>284.84518092449196</v>
      </c>
      <c r="T859" s="8">
        <v>12.337944565695981</v>
      </c>
      <c r="U859" s="6">
        <f t="shared" si="81"/>
        <v>12.529182706464269</v>
      </c>
      <c r="V859" s="6">
        <f>U859*Index!$H$27</f>
        <v>13.829873380391083</v>
      </c>
      <c r="X859" s="8">
        <v>298.67505430488302</v>
      </c>
      <c r="Y859" s="41">
        <f t="shared" si="83"/>
        <v>298.68</v>
      </c>
      <c r="Z859" s="27"/>
      <c r="AA859" s="38"/>
    </row>
    <row r="860" spans="1:27">
      <c r="A860" s="2" t="s">
        <v>1089</v>
      </c>
      <c r="B860" s="2" t="s">
        <v>51</v>
      </c>
      <c r="C860" s="2">
        <v>90</v>
      </c>
      <c r="D860" s="2" t="s">
        <v>62</v>
      </c>
      <c r="E860" s="2" t="s">
        <v>55</v>
      </c>
      <c r="F860" s="2" t="s">
        <v>40</v>
      </c>
      <c r="G860" s="29">
        <v>92.292400858208197</v>
      </c>
      <c r="H860" s="29">
        <v>44.162809716545297</v>
      </c>
      <c r="I860" s="29">
        <f t="shared" si="78"/>
        <v>46.449976651320156</v>
      </c>
      <c r="J860" s="8">
        <v>1.72438944929476</v>
      </c>
      <c r="K860" s="32">
        <v>0</v>
      </c>
      <c r="L860" s="43">
        <v>1.02998085356908</v>
      </c>
      <c r="M860" s="43">
        <v>0.987165244910437</v>
      </c>
      <c r="N860" s="8">
        <v>239.24589194750195</v>
      </c>
      <c r="O860" s="9">
        <f t="shared" si="82"/>
        <v>239.25</v>
      </c>
      <c r="P860" s="6">
        <f t="shared" si="79"/>
        <v>240.2268001044867</v>
      </c>
      <c r="Q860" s="6">
        <f t="shared" si="80"/>
        <v>243.95031550610625</v>
      </c>
      <c r="R860" s="13">
        <f>Q860*Index!$D$22</f>
        <v>318.54640596233708</v>
      </c>
      <c r="T860" s="8">
        <v>13.47085531091874</v>
      </c>
      <c r="U860" s="6">
        <f t="shared" si="81"/>
        <v>13.679653568237981</v>
      </c>
      <c r="V860" s="6">
        <f>U860*Index!$H$27</f>
        <v>15.099777947905359</v>
      </c>
      <c r="X860" s="8">
        <v>333.646183910243</v>
      </c>
      <c r="Y860" s="41">
        <f t="shared" si="83"/>
        <v>333.65</v>
      </c>
      <c r="Z860" s="27"/>
      <c r="AA860" s="38"/>
    </row>
    <row r="861" spans="1:27">
      <c r="A861" s="2" t="s">
        <v>1090</v>
      </c>
      <c r="B861" s="2" t="s">
        <v>51</v>
      </c>
      <c r="C861" s="2">
        <v>90</v>
      </c>
      <c r="D861" s="2" t="s">
        <v>63</v>
      </c>
      <c r="E861" s="2" t="s">
        <v>55</v>
      </c>
      <c r="F861" s="2" t="s">
        <v>40</v>
      </c>
      <c r="G861" s="29">
        <v>92.292400858208197</v>
      </c>
      <c r="H861" s="29">
        <v>57.456999445091398</v>
      </c>
      <c r="I861" s="29">
        <f t="shared" si="78"/>
        <v>64.631167380618933</v>
      </c>
      <c r="J861" s="8">
        <v>1.71269449571428</v>
      </c>
      <c r="K861" s="32">
        <v>0</v>
      </c>
      <c r="L861" s="43">
        <v>1.05103692563536</v>
      </c>
      <c r="M861" s="43">
        <v>0.99702284342805902</v>
      </c>
      <c r="N861" s="8">
        <v>268.76213157048272</v>
      </c>
      <c r="O861" s="9">
        <f t="shared" si="82"/>
        <v>268.76</v>
      </c>
      <c r="P861" s="6">
        <f t="shared" si="79"/>
        <v>269.86405630992169</v>
      </c>
      <c r="Q861" s="6">
        <f t="shared" si="80"/>
        <v>274.04694918272548</v>
      </c>
      <c r="R861" s="13">
        <f>Q861*Index!$D$22</f>
        <v>357.84610708943859</v>
      </c>
      <c r="T861" s="8">
        <v>11.875842058417172</v>
      </c>
      <c r="U861" s="6">
        <f t="shared" si="81"/>
        <v>12.059917610322639</v>
      </c>
      <c r="V861" s="6">
        <f>U861*Index!$H$27</f>
        <v>13.311892518149572</v>
      </c>
      <c r="X861" s="8">
        <v>371.15799960758801</v>
      </c>
      <c r="Y861" s="41">
        <f t="shared" si="83"/>
        <v>371.16</v>
      </c>
      <c r="Z861" s="27"/>
      <c r="AA861" s="38"/>
    </row>
    <row r="862" spans="1:27">
      <c r="A862" s="2" t="s">
        <v>1091</v>
      </c>
      <c r="B862" s="2" t="s">
        <v>51</v>
      </c>
      <c r="C862" s="2">
        <v>90</v>
      </c>
      <c r="D862" s="2" t="s">
        <v>1457</v>
      </c>
      <c r="E862" s="2" t="s">
        <v>55</v>
      </c>
      <c r="F862" s="2" t="s">
        <v>40</v>
      </c>
      <c r="G862" s="29">
        <v>92.292400858208197</v>
      </c>
      <c r="H862" s="29">
        <v>71.207495923289798</v>
      </c>
      <c r="I862" s="29">
        <f t="shared" si="78"/>
        <v>72.177782302022422</v>
      </c>
      <c r="J862" s="8">
        <v>1.71060167776137</v>
      </c>
      <c r="K862" s="32">
        <v>0</v>
      </c>
      <c r="L862" s="43">
        <v>1.020786838949</v>
      </c>
      <c r="M862" s="43">
        <v>0.98545008480575402</v>
      </c>
      <c r="N862" s="8">
        <v>281.34297125561005</v>
      </c>
      <c r="O862" s="9">
        <f t="shared" si="82"/>
        <v>281.33999999999997</v>
      </c>
      <c r="P862" s="6">
        <f t="shared" si="79"/>
        <v>282.49647743775807</v>
      </c>
      <c r="Q862" s="6">
        <f t="shared" si="80"/>
        <v>286.87517283804334</v>
      </c>
      <c r="R862" s="13">
        <f>Q862*Index!$D$22</f>
        <v>374.59699561280371</v>
      </c>
      <c r="T862" s="8">
        <v>12.921165940357946</v>
      </c>
      <c r="U862" s="6">
        <f t="shared" si="81"/>
        <v>13.121444012433496</v>
      </c>
      <c r="V862" s="6">
        <f>U862*Index!$H$27</f>
        <v>14.483619044538314</v>
      </c>
      <c r="X862" s="8">
        <v>389.08061465734198</v>
      </c>
      <c r="Y862" s="41">
        <f t="shared" si="83"/>
        <v>389.08</v>
      </c>
      <c r="Z862" s="27"/>
      <c r="AA862" s="38"/>
    </row>
    <row r="863" spans="1:27">
      <c r="A863" s="2" t="s">
        <v>1092</v>
      </c>
      <c r="B863" s="2" t="s">
        <v>51</v>
      </c>
      <c r="C863" s="2">
        <v>90</v>
      </c>
      <c r="D863" s="2" t="s">
        <v>1458</v>
      </c>
      <c r="E863" s="2" t="s">
        <v>55</v>
      </c>
      <c r="F863" s="2" t="s">
        <v>215</v>
      </c>
      <c r="G863" s="29">
        <v>92.292400858208197</v>
      </c>
      <c r="H863" s="29">
        <v>86.773786884526302</v>
      </c>
      <c r="I863" s="29">
        <f t="shared" si="78"/>
        <v>85.708459400839445</v>
      </c>
      <c r="J863" s="8">
        <v>1.55933154650274</v>
      </c>
      <c r="K863" s="32">
        <v>0</v>
      </c>
      <c r="L863" s="43">
        <v>1.0045346564064199</v>
      </c>
      <c r="M863" s="43">
        <v>0.98956332001826197</v>
      </c>
      <c r="N863" s="8">
        <v>277.56235670655815</v>
      </c>
      <c r="O863" s="9">
        <f t="shared" si="82"/>
        <v>277.56</v>
      </c>
      <c r="P863" s="6">
        <f t="shared" si="79"/>
        <v>278.70036236905503</v>
      </c>
      <c r="Q863" s="6">
        <f t="shared" si="80"/>
        <v>283.02021798577539</v>
      </c>
      <c r="R863" s="13">
        <f>Q863*Index!$D$22</f>
        <v>369.56325744858191</v>
      </c>
      <c r="T863" s="8">
        <v>16.550496257027632</v>
      </c>
      <c r="U863" s="6">
        <f t="shared" si="81"/>
        <v>16.80702894901156</v>
      </c>
      <c r="V863" s="6">
        <f>U863*Index!$H$27</f>
        <v>18.5518152070265</v>
      </c>
      <c r="X863" s="8">
        <v>388.11507265560903</v>
      </c>
      <c r="Y863" s="41">
        <f t="shared" si="83"/>
        <v>388.12</v>
      </c>
      <c r="Z863" s="27"/>
      <c r="AA863" s="38"/>
    </row>
    <row r="864" spans="1:27">
      <c r="A864" s="2" t="s">
        <v>1093</v>
      </c>
      <c r="B864" s="2" t="s">
        <v>51</v>
      </c>
      <c r="C864" s="2">
        <v>90</v>
      </c>
      <c r="D864" s="2" t="s">
        <v>1452</v>
      </c>
      <c r="E864" s="2" t="s">
        <v>55</v>
      </c>
      <c r="F864" s="2" t="s">
        <v>215</v>
      </c>
      <c r="G864" s="29">
        <v>92.292400858208197</v>
      </c>
      <c r="H864" s="29">
        <v>71.581817552520803</v>
      </c>
      <c r="I864" s="29">
        <f t="shared" si="78"/>
        <v>65.438276245821356</v>
      </c>
      <c r="J864" s="8">
        <v>1.61943236399325</v>
      </c>
      <c r="K864" s="32">
        <v>0</v>
      </c>
      <c r="L864" s="43">
        <v>0.96891802186724296</v>
      </c>
      <c r="M864" s="43">
        <v>0.99338706440770497</v>
      </c>
      <c r="N864" s="8">
        <v>255.4341632968341</v>
      </c>
      <c r="O864" s="9">
        <f t="shared" si="82"/>
        <v>255.43</v>
      </c>
      <c r="P864" s="6">
        <f t="shared" si="79"/>
        <v>256.48144336635113</v>
      </c>
      <c r="Q864" s="6">
        <f t="shared" si="80"/>
        <v>260.4569057385296</v>
      </c>
      <c r="R864" s="13">
        <f>Q864*Index!$D$22</f>
        <v>340.10044651490955</v>
      </c>
      <c r="T864" s="8">
        <v>13.469914588649152</v>
      </c>
      <c r="U864" s="6">
        <f t="shared" si="81"/>
        <v>13.678698264773214</v>
      </c>
      <c r="V864" s="6">
        <f>U864*Index!$H$27</f>
        <v>15.09872347162649</v>
      </c>
      <c r="X864" s="8">
        <v>349.08954144404203</v>
      </c>
      <c r="Y864" s="41">
        <f t="shared" si="83"/>
        <v>349.09</v>
      </c>
      <c r="Z864" s="27"/>
      <c r="AA864" s="38"/>
    </row>
    <row r="865" spans="1:27">
      <c r="A865" s="2" t="s">
        <v>1094</v>
      </c>
      <c r="B865" s="2" t="s">
        <v>51</v>
      </c>
      <c r="C865" s="2">
        <v>90</v>
      </c>
      <c r="D865" s="2" t="s">
        <v>221</v>
      </c>
      <c r="E865" s="2" t="s">
        <v>55</v>
      </c>
      <c r="F865" s="2" t="s">
        <v>40</v>
      </c>
      <c r="G865" s="29">
        <v>92.292400858208197</v>
      </c>
      <c r="H865" s="29">
        <v>51.818365140975402</v>
      </c>
      <c r="I865" s="29">
        <f t="shared" si="78"/>
        <v>53.643906636608932</v>
      </c>
      <c r="J865" s="8">
        <v>1.98571818047772</v>
      </c>
      <c r="K865" s="32">
        <v>1</v>
      </c>
      <c r="L865" s="43">
        <v>1.02840761105634</v>
      </c>
      <c r="M865" s="43">
        <v>0.98469480054971004</v>
      </c>
      <c r="N865" s="8">
        <v>289.78837898424626</v>
      </c>
      <c r="O865" s="9">
        <f t="shared" si="82"/>
        <v>289.79000000000002</v>
      </c>
      <c r="P865" s="6">
        <f t="shared" si="79"/>
        <v>290.97651133808165</v>
      </c>
      <c r="Q865" s="6">
        <f t="shared" si="80"/>
        <v>295.48664726382191</v>
      </c>
      <c r="R865" s="13">
        <f>Q865*Index!$D$22</f>
        <v>385.84172068182983</v>
      </c>
      <c r="T865" s="8">
        <v>13.127235864647334</v>
      </c>
      <c r="U865" s="6">
        <f t="shared" si="81"/>
        <v>13.330708020549368</v>
      </c>
      <c r="V865" s="6">
        <f>U865*Index!$H$27</f>
        <v>14.714607354240467</v>
      </c>
      <c r="X865" s="8">
        <v>400.55632803607</v>
      </c>
      <c r="Y865" s="41">
        <f t="shared" si="83"/>
        <v>400.56</v>
      </c>
      <c r="Z865" s="27"/>
      <c r="AA865" s="38"/>
    </row>
    <row r="866" spans="1:27">
      <c r="A866" s="2" t="s">
        <v>1095</v>
      </c>
      <c r="B866" s="2" t="s">
        <v>51</v>
      </c>
      <c r="C866" s="2">
        <v>90</v>
      </c>
      <c r="D866" s="2" t="s">
        <v>60</v>
      </c>
      <c r="E866" s="2" t="s">
        <v>56</v>
      </c>
      <c r="F866" s="2" t="s">
        <v>40</v>
      </c>
      <c r="G866" s="29">
        <v>92.292400858208197</v>
      </c>
      <c r="H866" s="29">
        <v>23.252000206700998</v>
      </c>
      <c r="I866" s="29">
        <f t="shared" si="78"/>
        <v>23.433490159864874</v>
      </c>
      <c r="J866" s="8">
        <v>1.3839569813957</v>
      </c>
      <c r="K866" s="32">
        <v>1</v>
      </c>
      <c r="L866" s="43">
        <v>1.00157073775528</v>
      </c>
      <c r="M866" s="43">
        <v>1</v>
      </c>
      <c r="N866" s="8">
        <v>160.159654802701</v>
      </c>
      <c r="O866" s="9">
        <f t="shared" si="82"/>
        <v>160.16</v>
      </c>
      <c r="P866" s="6">
        <f t="shared" si="79"/>
        <v>160.81630938739207</v>
      </c>
      <c r="Q866" s="6">
        <f t="shared" si="80"/>
        <v>163.30896218289666</v>
      </c>
      <c r="R866" s="13">
        <f>Q866*Index!$D$22</f>
        <v>213.24622129254354</v>
      </c>
      <c r="T866" s="8">
        <v>11.4653756970489</v>
      </c>
      <c r="U866" s="6">
        <f t="shared" si="81"/>
        <v>11.643089020353159</v>
      </c>
      <c r="V866" s="6">
        <f>U866*Index!$H$27</f>
        <v>12.851791747360217</v>
      </c>
      <c r="X866" s="8">
        <v>226.098013039904</v>
      </c>
      <c r="Y866" s="41">
        <f t="shared" si="83"/>
        <v>226.1</v>
      </c>
      <c r="Z866" s="27"/>
      <c r="AA866" s="38"/>
    </row>
    <row r="867" spans="1:27">
      <c r="A867" s="2" t="s">
        <v>1096</v>
      </c>
      <c r="B867" s="2" t="s">
        <v>51</v>
      </c>
      <c r="C867" s="2">
        <v>90</v>
      </c>
      <c r="D867" s="2" t="s">
        <v>61</v>
      </c>
      <c r="E867" s="2" t="s">
        <v>56</v>
      </c>
      <c r="F867" s="2" t="s">
        <v>40</v>
      </c>
      <c r="G867" s="29">
        <v>92.292400858208197</v>
      </c>
      <c r="H867" s="29">
        <v>35.171962608688297</v>
      </c>
      <c r="I867" s="29">
        <f t="shared" si="78"/>
        <v>37.499711066498804</v>
      </c>
      <c r="J867" s="8">
        <v>1.6848644453177899</v>
      </c>
      <c r="K867" s="32">
        <v>0</v>
      </c>
      <c r="L867" s="43">
        <v>1.01885808752023</v>
      </c>
      <c r="M867" s="43">
        <v>0.99941490123002197</v>
      </c>
      <c r="N867" s="8">
        <v>218.68211466464524</v>
      </c>
      <c r="O867" s="9">
        <f t="shared" si="82"/>
        <v>218.68</v>
      </c>
      <c r="P867" s="6">
        <f t="shared" si="79"/>
        <v>219.57871133477028</v>
      </c>
      <c r="Q867" s="6">
        <f t="shared" si="80"/>
        <v>222.98218136045924</v>
      </c>
      <c r="R867" s="13">
        <f>Q867*Index!$D$22</f>
        <v>291.16655298705024</v>
      </c>
      <c r="T867" s="8">
        <v>13.183634977514629</v>
      </c>
      <c r="U867" s="6">
        <f t="shared" si="81"/>
        <v>13.387981319666107</v>
      </c>
      <c r="V867" s="6">
        <f>U867*Index!$H$27</f>
        <v>14.777826360094144</v>
      </c>
      <c r="X867" s="8">
        <v>305.94437934714398</v>
      </c>
      <c r="Y867" s="41">
        <f t="shared" si="83"/>
        <v>305.94</v>
      </c>
      <c r="Z867" s="27"/>
      <c r="AA867" s="38"/>
    </row>
    <row r="868" spans="1:27">
      <c r="A868" s="2" t="s">
        <v>1097</v>
      </c>
      <c r="B868" s="2" t="s">
        <v>51</v>
      </c>
      <c r="C868" s="2">
        <v>90</v>
      </c>
      <c r="D868" s="2" t="s">
        <v>62</v>
      </c>
      <c r="E868" s="2" t="s">
        <v>56</v>
      </c>
      <c r="F868" s="2" t="s">
        <v>40</v>
      </c>
      <c r="G868" s="29">
        <v>92.292400858208197</v>
      </c>
      <c r="H868" s="29">
        <v>47.427402683803997</v>
      </c>
      <c r="I868" s="29">
        <f t="shared" si="78"/>
        <v>50.416465918151374</v>
      </c>
      <c r="J868" s="8">
        <v>1.7711069120670599</v>
      </c>
      <c r="K868" s="32">
        <v>0</v>
      </c>
      <c r="L868" s="43">
        <v>1.02998085356908</v>
      </c>
      <c r="M868" s="43">
        <v>0.99166238352063496</v>
      </c>
      <c r="N868" s="8">
        <v>252.75266036086774</v>
      </c>
      <c r="O868" s="9">
        <f t="shared" si="82"/>
        <v>252.75</v>
      </c>
      <c r="P868" s="6">
        <f t="shared" si="79"/>
        <v>253.7889462683473</v>
      </c>
      <c r="Q868" s="6">
        <f t="shared" si="80"/>
        <v>257.72267493550669</v>
      </c>
      <c r="R868" s="13">
        <f>Q868*Index!$D$22</f>
        <v>336.53013182370904</v>
      </c>
      <c r="T868" s="8">
        <v>15.764844771477929</v>
      </c>
      <c r="U868" s="6">
        <f t="shared" si="81"/>
        <v>16.009199865435839</v>
      </c>
      <c r="V868" s="6">
        <f>U868*Index!$H$27</f>
        <v>17.671161180060089</v>
      </c>
      <c r="X868" s="8">
        <v>354.20129300376902</v>
      </c>
      <c r="Y868" s="41">
        <f t="shared" si="83"/>
        <v>354.2</v>
      </c>
      <c r="Z868" s="27"/>
      <c r="AA868" s="38"/>
    </row>
    <row r="869" spans="1:27">
      <c r="A869" s="2" t="s">
        <v>1098</v>
      </c>
      <c r="B869" s="2" t="s">
        <v>51</v>
      </c>
      <c r="C869" s="2">
        <v>90</v>
      </c>
      <c r="D869" s="2" t="s">
        <v>63</v>
      </c>
      <c r="E869" s="2" t="s">
        <v>56</v>
      </c>
      <c r="F869" s="2" t="s">
        <v>40</v>
      </c>
      <c r="G869" s="29">
        <v>92.292400858208197</v>
      </c>
      <c r="H869" s="29">
        <v>61.703522377628197</v>
      </c>
      <c r="I869" s="29">
        <f t="shared" si="78"/>
        <v>69.436491497732362</v>
      </c>
      <c r="J869" s="8">
        <v>1.71542144161225</v>
      </c>
      <c r="K869" s="32">
        <v>0</v>
      </c>
      <c r="L869" s="43">
        <v>1.05103692563536</v>
      </c>
      <c r="M869" s="43">
        <v>0.99921838035129595</v>
      </c>
      <c r="N869" s="8">
        <v>277.43320967557884</v>
      </c>
      <c r="O869" s="9">
        <f t="shared" si="82"/>
        <v>277.43</v>
      </c>
      <c r="P869" s="6">
        <f t="shared" si="79"/>
        <v>278.5706858352487</v>
      </c>
      <c r="Q869" s="6">
        <f t="shared" si="80"/>
        <v>282.88853146569505</v>
      </c>
      <c r="R869" s="13">
        <f>Q869*Index!$D$22</f>
        <v>369.39130330456595</v>
      </c>
      <c r="T869" s="8">
        <v>10.958145510280547</v>
      </c>
      <c r="U869" s="6">
        <f t="shared" si="81"/>
        <v>11.127996765689897</v>
      </c>
      <c r="V869" s="6">
        <f>U869*Index!$H$27</f>
        <v>12.283226276801813</v>
      </c>
      <c r="X869" s="8">
        <v>381.67452958136801</v>
      </c>
      <c r="Y869" s="41">
        <f t="shared" si="83"/>
        <v>381.67</v>
      </c>
      <c r="Z869" s="27"/>
      <c r="AA869" s="38"/>
    </row>
    <row r="870" spans="1:27">
      <c r="A870" s="2" t="s">
        <v>1099</v>
      </c>
      <c r="B870" s="2" t="s">
        <v>51</v>
      </c>
      <c r="C870" s="2">
        <v>90</v>
      </c>
      <c r="D870" s="2" t="s">
        <v>1457</v>
      </c>
      <c r="E870" s="2" t="s">
        <v>56</v>
      </c>
      <c r="F870" s="2" t="s">
        <v>40</v>
      </c>
      <c r="G870" s="29">
        <v>92.292400858208197</v>
      </c>
      <c r="H870" s="29">
        <v>76.469025308982296</v>
      </c>
      <c r="I870" s="29">
        <f t="shared" si="78"/>
        <v>78.582183394102628</v>
      </c>
      <c r="J870" s="8">
        <v>1.73555076523386</v>
      </c>
      <c r="K870" s="32">
        <v>0</v>
      </c>
      <c r="L870" s="43">
        <v>1.020786838949</v>
      </c>
      <c r="M870" s="43">
        <v>0.99190304165890497</v>
      </c>
      <c r="N870" s="8">
        <v>296.56151545811554</v>
      </c>
      <c r="O870" s="9">
        <f t="shared" si="82"/>
        <v>296.56</v>
      </c>
      <c r="P870" s="6">
        <f t="shared" si="79"/>
        <v>297.77741767149382</v>
      </c>
      <c r="Q870" s="6">
        <f t="shared" si="80"/>
        <v>302.392967645402</v>
      </c>
      <c r="R870" s="13">
        <f>Q870*Index!$D$22</f>
        <v>394.8598829720184</v>
      </c>
      <c r="T870" s="8">
        <v>14.655394415584924</v>
      </c>
      <c r="U870" s="6">
        <f t="shared" si="81"/>
        <v>14.882553029026491</v>
      </c>
      <c r="V870" s="6">
        <f>U870*Index!$H$27</f>
        <v>16.427553878849576</v>
      </c>
      <c r="X870" s="8">
        <v>411.287436850868</v>
      </c>
      <c r="Y870" s="41">
        <f t="shared" si="83"/>
        <v>411.29</v>
      </c>
      <c r="Z870" s="27"/>
      <c r="AA870" s="38"/>
    </row>
    <row r="871" spans="1:27">
      <c r="A871" s="2" t="s">
        <v>1100</v>
      </c>
      <c r="B871" s="2" t="s">
        <v>51</v>
      </c>
      <c r="C871" s="2">
        <v>90</v>
      </c>
      <c r="D871" s="2" t="s">
        <v>1458</v>
      </c>
      <c r="E871" s="2" t="s">
        <v>56</v>
      </c>
      <c r="F871" s="2" t="s">
        <v>215</v>
      </c>
      <c r="G871" s="29">
        <v>92.292400858208197</v>
      </c>
      <c r="H871" s="29">
        <v>93.189929495120793</v>
      </c>
      <c r="I871" s="29">
        <f t="shared" si="78"/>
        <v>90.274862007365954</v>
      </c>
      <c r="J871" s="8">
        <v>2.1204336079483501</v>
      </c>
      <c r="K871" s="32">
        <v>0</v>
      </c>
      <c r="L871" s="43">
        <v>1.0045346564064199</v>
      </c>
      <c r="M871" s="43">
        <v>0.97984061292929603</v>
      </c>
      <c r="N871" s="8">
        <v>387.1217598913039</v>
      </c>
      <c r="O871" s="9">
        <f t="shared" si="82"/>
        <v>387.12</v>
      </c>
      <c r="P871" s="6">
        <f t="shared" si="79"/>
        <v>388.70895910685823</v>
      </c>
      <c r="Q871" s="6">
        <f t="shared" si="80"/>
        <v>394.73394797301455</v>
      </c>
      <c r="R871" s="13">
        <f>Q871*Index!$D$22</f>
        <v>515.43725277527074</v>
      </c>
      <c r="T871" s="8">
        <v>18.41212795378085</v>
      </c>
      <c r="U871" s="6">
        <f t="shared" si="81"/>
        <v>18.697515937064455</v>
      </c>
      <c r="V871" s="6">
        <f>U871*Index!$H$27</f>
        <v>20.638559113998117</v>
      </c>
      <c r="X871" s="8">
        <v>536.07581188926895</v>
      </c>
      <c r="Y871" s="41">
        <f t="shared" si="83"/>
        <v>536.08000000000004</v>
      </c>
      <c r="Z871" s="27"/>
      <c r="AA871" s="38"/>
    </row>
    <row r="872" spans="1:27">
      <c r="A872" s="2" t="s">
        <v>1101</v>
      </c>
      <c r="B872" s="2" t="s">
        <v>51</v>
      </c>
      <c r="C872" s="2">
        <v>90</v>
      </c>
      <c r="D872" s="2" t="s">
        <v>1452</v>
      </c>
      <c r="E872" s="2" t="s">
        <v>56</v>
      </c>
      <c r="F872" s="2" t="s">
        <v>215</v>
      </c>
      <c r="G872" s="29">
        <v>92.292400858208197</v>
      </c>
      <c r="H872" s="29">
        <v>76.874209342781796</v>
      </c>
      <c r="I872" s="29">
        <f t="shared" si="78"/>
        <v>70.41273218588924</v>
      </c>
      <c r="J872" s="8">
        <v>2.1009064658950698</v>
      </c>
      <c r="K872" s="32">
        <v>0</v>
      </c>
      <c r="L872" s="43">
        <v>0.96891802186724296</v>
      </c>
      <c r="M872" s="43">
        <v>0.99265783220441794</v>
      </c>
      <c r="N872" s="8">
        <v>341.82826604666172</v>
      </c>
      <c r="O872" s="9">
        <f t="shared" si="82"/>
        <v>341.83</v>
      </c>
      <c r="P872" s="6">
        <f t="shared" si="79"/>
        <v>343.22976193745302</v>
      </c>
      <c r="Q872" s="6">
        <f t="shared" si="80"/>
        <v>348.54982324748357</v>
      </c>
      <c r="R872" s="13">
        <f>Q872*Index!$D$22</f>
        <v>455.13076408181394</v>
      </c>
      <c r="T872" s="8">
        <v>16.98622260657741</v>
      </c>
      <c r="U872" s="6">
        <f t="shared" si="81"/>
        <v>17.24950905697936</v>
      </c>
      <c r="V872" s="6">
        <f>U872*Index!$H$27</f>
        <v>19.040230454046501</v>
      </c>
      <c r="X872" s="8">
        <v>466.01498267820602</v>
      </c>
      <c r="Y872" s="41">
        <f t="shared" si="83"/>
        <v>466.01</v>
      </c>
      <c r="Z872" s="27"/>
      <c r="AA872" s="38"/>
    </row>
    <row r="873" spans="1:27">
      <c r="A873" s="2" t="s">
        <v>1102</v>
      </c>
      <c r="B873" s="2" t="s">
        <v>51</v>
      </c>
      <c r="C873" s="2">
        <v>90</v>
      </c>
      <c r="D873" s="2" t="s">
        <v>221</v>
      </c>
      <c r="E873" s="2" t="s">
        <v>56</v>
      </c>
      <c r="F873" s="2" t="s">
        <v>40</v>
      </c>
      <c r="G873" s="29">
        <v>92.292400858208197</v>
      </c>
      <c r="H873" s="29">
        <v>55.651518702263601</v>
      </c>
      <c r="I873" s="29">
        <f t="shared" si="78"/>
        <v>58.938945649310369</v>
      </c>
      <c r="J873" s="8">
        <v>2.0138371460546001</v>
      </c>
      <c r="K873" s="32">
        <v>1</v>
      </c>
      <c r="L873" s="43">
        <v>1.02840761105634</v>
      </c>
      <c r="M873" s="43">
        <v>0.99398405183013505</v>
      </c>
      <c r="N873" s="8">
        <v>304.5553032446951</v>
      </c>
      <c r="O873" s="9">
        <f t="shared" si="82"/>
        <v>304.56</v>
      </c>
      <c r="P873" s="6">
        <f t="shared" si="79"/>
        <v>305.80397998799833</v>
      </c>
      <c r="Q873" s="6">
        <f t="shared" si="80"/>
        <v>310.54394167781231</v>
      </c>
      <c r="R873" s="13">
        <f>Q873*Index!$D$22</f>
        <v>405.50329401959152</v>
      </c>
      <c r="T873" s="8">
        <v>13.092922755595662</v>
      </c>
      <c r="U873" s="6">
        <f t="shared" si="81"/>
        <v>13.295863058307395</v>
      </c>
      <c r="V873" s="6">
        <f>U873*Index!$H$27</f>
        <v>14.676145035744435</v>
      </c>
      <c r="X873" s="8">
        <v>420.17943905533599</v>
      </c>
      <c r="Y873" s="41">
        <f t="shared" si="83"/>
        <v>420.18</v>
      </c>
      <c r="Z873" s="27"/>
      <c r="AA873" s="38"/>
    </row>
    <row r="874" spans="1:27">
      <c r="A874" s="2" t="s">
        <v>1103</v>
      </c>
      <c r="B874" s="2" t="s">
        <v>51</v>
      </c>
      <c r="C874" s="2">
        <v>90</v>
      </c>
      <c r="D874" s="2" t="s">
        <v>60</v>
      </c>
      <c r="E874" s="2" t="s">
        <v>57</v>
      </c>
      <c r="F874" s="2" t="s">
        <v>40</v>
      </c>
      <c r="G874" s="29">
        <v>92.292400858208197</v>
      </c>
      <c r="H874" s="29">
        <v>24.1019192015209</v>
      </c>
      <c r="I874" s="29">
        <f t="shared" si="78"/>
        <v>24.27664099986049</v>
      </c>
      <c r="J874" s="8">
        <v>1.4806143990151699</v>
      </c>
      <c r="K874" s="32">
        <v>0</v>
      </c>
      <c r="L874" s="43">
        <v>1.00157073775528</v>
      </c>
      <c r="M874" s="43">
        <v>0.99993049105227705</v>
      </c>
      <c r="N874" s="8">
        <v>172.59380185445872</v>
      </c>
      <c r="O874" s="9">
        <f t="shared" si="82"/>
        <v>172.59</v>
      </c>
      <c r="P874" s="6">
        <f t="shared" si="79"/>
        <v>173.301436442062</v>
      </c>
      <c r="Q874" s="6">
        <f t="shared" si="80"/>
        <v>175.98760870691396</v>
      </c>
      <c r="R874" s="13">
        <f>Q874*Index!$D$22</f>
        <v>229.80179439895133</v>
      </c>
      <c r="T874" s="8">
        <v>11.564420175419372</v>
      </c>
      <c r="U874" s="6">
        <f t="shared" si="81"/>
        <v>11.743668688138373</v>
      </c>
      <c r="V874" s="6">
        <f>U874*Index!$H$27</f>
        <v>12.962812881196315</v>
      </c>
      <c r="X874" s="8">
        <v>242.764607280148</v>
      </c>
      <c r="Y874" s="41">
        <f t="shared" si="83"/>
        <v>242.76</v>
      </c>
      <c r="Z874" s="27"/>
      <c r="AA874" s="38"/>
    </row>
    <row r="875" spans="1:27">
      <c r="A875" s="2" t="s">
        <v>1104</v>
      </c>
      <c r="B875" s="2" t="s">
        <v>51</v>
      </c>
      <c r="C875" s="2">
        <v>90</v>
      </c>
      <c r="D875" s="2" t="s">
        <v>61</v>
      </c>
      <c r="E875" s="2" t="s">
        <v>57</v>
      </c>
      <c r="F875" s="2" t="s">
        <v>40</v>
      </c>
      <c r="G875" s="29">
        <v>92.292400858208197</v>
      </c>
      <c r="H875" s="29">
        <v>36.423457060422798</v>
      </c>
      <c r="I875" s="29">
        <f t="shared" si="78"/>
        <v>38.646868678629232</v>
      </c>
      <c r="J875" s="8">
        <v>1.77113105796268</v>
      </c>
      <c r="K875" s="32">
        <v>0</v>
      </c>
      <c r="L875" s="43">
        <v>1.01885808752023</v>
      </c>
      <c r="M875" s="43">
        <v>0.99844503331617795</v>
      </c>
      <c r="N875" s="8">
        <v>231.91060698363833</v>
      </c>
      <c r="O875" s="9">
        <f t="shared" si="82"/>
        <v>231.91</v>
      </c>
      <c r="P875" s="6">
        <f t="shared" si="79"/>
        <v>232.86144047227125</v>
      </c>
      <c r="Q875" s="6">
        <f t="shared" si="80"/>
        <v>236.47079279959146</v>
      </c>
      <c r="R875" s="13">
        <f>Q875*Index!$D$22</f>
        <v>308.77976527760984</v>
      </c>
      <c r="T875" s="8">
        <v>12.457814026384266</v>
      </c>
      <c r="U875" s="6">
        <f t="shared" si="81"/>
        <v>12.650910143793224</v>
      </c>
      <c r="V875" s="6">
        <f>U875*Index!$H$27</f>
        <v>13.96423769485753</v>
      </c>
      <c r="X875" s="8">
        <v>322.744002972467</v>
      </c>
      <c r="Y875" s="41">
        <f t="shared" si="83"/>
        <v>322.74</v>
      </c>
      <c r="Z875" s="27"/>
      <c r="AA875" s="38"/>
    </row>
    <row r="876" spans="1:27">
      <c r="A876" s="2" t="s">
        <v>1105</v>
      </c>
      <c r="B876" s="2" t="s">
        <v>51</v>
      </c>
      <c r="C876" s="2">
        <v>90</v>
      </c>
      <c r="D876" s="2" t="s">
        <v>62</v>
      </c>
      <c r="E876" s="2" t="s">
        <v>57</v>
      </c>
      <c r="F876" s="2" t="s">
        <v>40</v>
      </c>
      <c r="G876" s="29">
        <v>92.292400858208197</v>
      </c>
      <c r="H876" s="29">
        <v>49.063412028168401</v>
      </c>
      <c r="I876" s="29">
        <f t="shared" si="78"/>
        <v>49.322871236976511</v>
      </c>
      <c r="J876" s="8">
        <v>1.83905977708438</v>
      </c>
      <c r="K876" s="32">
        <v>0</v>
      </c>
      <c r="L876" s="43">
        <v>1.02998085356908</v>
      </c>
      <c r="M876" s="43">
        <v>0.97267391027115002</v>
      </c>
      <c r="N876" s="8">
        <v>260.43895073111509</v>
      </c>
      <c r="O876" s="9">
        <f t="shared" si="82"/>
        <v>260.44</v>
      </c>
      <c r="P876" s="6">
        <f t="shared" si="79"/>
        <v>261.50675042911263</v>
      </c>
      <c r="Q876" s="6">
        <f t="shared" si="80"/>
        <v>265.56010506076387</v>
      </c>
      <c r="R876" s="13">
        <f>Q876*Index!$D$22</f>
        <v>346.76412227050201</v>
      </c>
      <c r="T876" s="8">
        <v>12.491618716144519</v>
      </c>
      <c r="U876" s="6">
        <f t="shared" si="81"/>
        <v>12.68523880624476</v>
      </c>
      <c r="V876" s="6">
        <f>U876*Index!$H$27</f>
        <v>14.00213011498945</v>
      </c>
      <c r="X876" s="8">
        <v>360.76625238549201</v>
      </c>
      <c r="Y876" s="41">
        <f t="shared" si="83"/>
        <v>360.77</v>
      </c>
      <c r="Z876" s="27"/>
      <c r="AA876" s="38"/>
    </row>
    <row r="877" spans="1:27">
      <c r="A877" s="2" t="s">
        <v>1106</v>
      </c>
      <c r="B877" s="2" t="s">
        <v>51</v>
      </c>
      <c r="C877" s="2">
        <v>90</v>
      </c>
      <c r="D877" s="2" t="s">
        <v>63</v>
      </c>
      <c r="E877" s="2" t="s">
        <v>57</v>
      </c>
      <c r="F877" s="2" t="s">
        <v>40</v>
      </c>
      <c r="G877" s="29">
        <v>92.292400858208197</v>
      </c>
      <c r="H877" s="29">
        <v>63.782949999511303</v>
      </c>
      <c r="I877" s="29">
        <f t="shared" si="78"/>
        <v>70.34801943196797</v>
      </c>
      <c r="J877" s="8">
        <v>1.8331821552116001</v>
      </c>
      <c r="K877" s="32">
        <v>0</v>
      </c>
      <c r="L877" s="43">
        <v>1.05103692563536</v>
      </c>
      <c r="M877" s="43">
        <v>0.99146227461137104</v>
      </c>
      <c r="N877" s="8">
        <v>298.14951619206397</v>
      </c>
      <c r="O877" s="9">
        <f t="shared" si="82"/>
        <v>298.14999999999998</v>
      </c>
      <c r="P877" s="6">
        <f t="shared" si="79"/>
        <v>299.37192920845143</v>
      </c>
      <c r="Q877" s="6">
        <f t="shared" si="80"/>
        <v>304.01219411118245</v>
      </c>
      <c r="R877" s="13">
        <f>Q877*Index!$D$22</f>
        <v>396.97424289831474</v>
      </c>
      <c r="T877" s="8">
        <v>11.978171500854312</v>
      </c>
      <c r="U877" s="6">
        <f t="shared" si="81"/>
        <v>12.163833159117555</v>
      </c>
      <c r="V877" s="6">
        <f>U877*Index!$H$27</f>
        <v>13.426595840445771</v>
      </c>
      <c r="X877" s="8">
        <v>410.40083873876102</v>
      </c>
      <c r="Y877" s="41">
        <f t="shared" si="83"/>
        <v>410.4</v>
      </c>
      <c r="Z877" s="27"/>
      <c r="AA877" s="38"/>
    </row>
    <row r="878" spans="1:27">
      <c r="A878" s="2" t="s">
        <v>1107</v>
      </c>
      <c r="B878" s="2" t="s">
        <v>51</v>
      </c>
      <c r="C878" s="2">
        <v>90</v>
      </c>
      <c r="D878" s="2" t="s">
        <v>1457</v>
      </c>
      <c r="E878" s="2" t="s">
        <v>57</v>
      </c>
      <c r="F878" s="2" t="s">
        <v>40</v>
      </c>
      <c r="G878" s="29">
        <v>92.292400858208197</v>
      </c>
      <c r="H878" s="29">
        <v>78.968772890502095</v>
      </c>
      <c r="I878" s="29">
        <f t="shared" si="78"/>
        <v>69.422280831169473</v>
      </c>
      <c r="J878" s="8">
        <v>1.84935380959359</v>
      </c>
      <c r="K878" s="32">
        <v>0</v>
      </c>
      <c r="L878" s="43">
        <v>1.020786838949</v>
      </c>
      <c r="M878" s="43">
        <v>0.92502926372235506</v>
      </c>
      <c r="N878" s="8">
        <v>299.06766264946651</v>
      </c>
      <c r="O878" s="9">
        <f t="shared" si="82"/>
        <v>299.07</v>
      </c>
      <c r="P878" s="6">
        <f t="shared" si="79"/>
        <v>300.29384006632932</v>
      </c>
      <c r="Q878" s="6">
        <f t="shared" si="80"/>
        <v>304.94839458735743</v>
      </c>
      <c r="R878" s="13">
        <f>Q878*Index!$D$22</f>
        <v>398.19671845169563</v>
      </c>
      <c r="T878" s="8">
        <v>12.431593332324994</v>
      </c>
      <c r="U878" s="6">
        <f t="shared" si="81"/>
        <v>12.624283028976032</v>
      </c>
      <c r="V878" s="6">
        <f>U878*Index!$H$27</f>
        <v>13.934846342282162</v>
      </c>
      <c r="X878" s="8">
        <v>412.13156479397799</v>
      </c>
      <c r="Y878" s="41">
        <f t="shared" si="83"/>
        <v>412.13</v>
      </c>
      <c r="Z878" s="27"/>
      <c r="AA878" s="38"/>
    </row>
    <row r="879" spans="1:27">
      <c r="A879" s="2" t="s">
        <v>1108</v>
      </c>
      <c r="B879" s="2" t="s">
        <v>51</v>
      </c>
      <c r="C879" s="2">
        <v>90</v>
      </c>
      <c r="D879" s="2" t="s">
        <v>1458</v>
      </c>
      <c r="E879" s="2" t="s">
        <v>57</v>
      </c>
      <c r="F879" s="2" t="s">
        <v>215</v>
      </c>
      <c r="G879" s="29">
        <v>92.292400858208197</v>
      </c>
      <c r="H879" s="29">
        <v>96.507122273453902</v>
      </c>
      <c r="I879" s="29">
        <f t="shared" si="78"/>
        <v>92.893701740204563</v>
      </c>
      <c r="J879" s="8">
        <v>1.8593992693886501</v>
      </c>
      <c r="K879" s="32">
        <v>0</v>
      </c>
      <c r="L879" s="43">
        <v>1.0045346564064199</v>
      </c>
      <c r="M879" s="43">
        <v>0.97643328227719095</v>
      </c>
      <c r="N879" s="8">
        <v>344.33490387241949</v>
      </c>
      <c r="O879" s="9">
        <f t="shared" si="82"/>
        <v>344.33</v>
      </c>
      <c r="P879" s="6">
        <f t="shared" si="79"/>
        <v>345.74667697829642</v>
      </c>
      <c r="Q879" s="6">
        <f t="shared" si="80"/>
        <v>351.10575047146006</v>
      </c>
      <c r="R879" s="13">
        <f>Q879*Index!$D$22</f>
        <v>458.46825282172347</v>
      </c>
      <c r="T879" s="8">
        <v>14.643363626850141</v>
      </c>
      <c r="U879" s="6">
        <f t="shared" si="81"/>
        <v>14.870335763066318</v>
      </c>
      <c r="V879" s="6">
        <f>U879*Index!$H$27</f>
        <v>16.414068303194544</v>
      </c>
      <c r="X879" s="8">
        <v>474.88232112491801</v>
      </c>
      <c r="Y879" s="41">
        <f t="shared" si="83"/>
        <v>474.88</v>
      </c>
      <c r="Z879" s="27"/>
      <c r="AA879" s="38"/>
    </row>
    <row r="880" spans="1:27">
      <c r="A880" s="2" t="s">
        <v>1109</v>
      </c>
      <c r="B880" s="2" t="s">
        <v>51</v>
      </c>
      <c r="C880" s="2">
        <v>90</v>
      </c>
      <c r="D880" s="2" t="s">
        <v>1452</v>
      </c>
      <c r="E880" s="2" t="s">
        <v>57</v>
      </c>
      <c r="F880" s="2" t="s">
        <v>215</v>
      </c>
      <c r="G880" s="29">
        <v>92.292400858208197</v>
      </c>
      <c r="H880" s="29">
        <v>79.583523388348098</v>
      </c>
      <c r="I880" s="29">
        <f t="shared" si="78"/>
        <v>68.678911495868448</v>
      </c>
      <c r="J880" s="8">
        <v>1.7605048634053</v>
      </c>
      <c r="K880" s="32">
        <v>0</v>
      </c>
      <c r="L880" s="43">
        <v>0.96891802186724296</v>
      </c>
      <c r="M880" s="43">
        <v>0.96659913985039403</v>
      </c>
      <c r="N880" s="8">
        <v>283.39077826808602</v>
      </c>
      <c r="O880" s="9">
        <f t="shared" si="82"/>
        <v>283.39</v>
      </c>
      <c r="P880" s="6">
        <f t="shared" si="79"/>
        <v>284.55268045898515</v>
      </c>
      <c r="Q880" s="6">
        <f t="shared" si="80"/>
        <v>288.96324700609944</v>
      </c>
      <c r="R880" s="13">
        <f>Q880*Index!$D$22</f>
        <v>377.32356934252869</v>
      </c>
      <c r="T880" s="8">
        <v>14.472821638622966</v>
      </c>
      <c r="U880" s="6">
        <f t="shared" si="81"/>
        <v>14.697150374021623</v>
      </c>
      <c r="V880" s="6">
        <f>U880*Index!$H$27</f>
        <v>16.222904038299106</v>
      </c>
      <c r="X880" s="8">
        <v>386.777249323641</v>
      </c>
      <c r="Y880" s="41">
        <f t="shared" si="83"/>
        <v>386.78</v>
      </c>
      <c r="Z880" s="27"/>
      <c r="AA880" s="38"/>
    </row>
    <row r="881" spans="1:27">
      <c r="A881" s="2" t="s">
        <v>1110</v>
      </c>
      <c r="B881" s="2" t="s">
        <v>51</v>
      </c>
      <c r="C881" s="2">
        <v>90</v>
      </c>
      <c r="D881" s="2" t="s">
        <v>221</v>
      </c>
      <c r="E881" s="2" t="s">
        <v>57</v>
      </c>
      <c r="F881" s="2" t="s">
        <v>40</v>
      </c>
      <c r="G881" s="29">
        <v>92.292400858208197</v>
      </c>
      <c r="H881" s="29">
        <v>57.734141606958097</v>
      </c>
      <c r="I881" s="29">
        <f t="shared" si="78"/>
        <v>47.365355238561335</v>
      </c>
      <c r="J881" s="8">
        <v>2.0689395135466002</v>
      </c>
      <c r="K881" s="32">
        <v>1</v>
      </c>
      <c r="L881" s="43">
        <v>1.02840761105634</v>
      </c>
      <c r="M881" s="43">
        <v>0.90517317945501996</v>
      </c>
      <c r="N881" s="8">
        <v>288.94344996186038</v>
      </c>
      <c r="O881" s="9">
        <f t="shared" si="82"/>
        <v>288.94</v>
      </c>
      <c r="P881" s="6">
        <f t="shared" si="79"/>
        <v>290.12811810670399</v>
      </c>
      <c r="Q881" s="6">
        <f t="shared" si="80"/>
        <v>294.62510393735795</v>
      </c>
      <c r="R881" s="13">
        <f>Q881*Index!$D$22</f>
        <v>384.71673123610367</v>
      </c>
      <c r="T881" s="8">
        <v>12.359710287954776</v>
      </c>
      <c r="U881" s="6">
        <f t="shared" si="81"/>
        <v>12.551285797418076</v>
      </c>
      <c r="V881" s="6">
        <f>U881*Index!$H$27</f>
        <v>13.854271057108551</v>
      </c>
      <c r="X881" s="8">
        <v>398.57100229321202</v>
      </c>
      <c r="Y881" s="41">
        <f t="shared" si="83"/>
        <v>398.57</v>
      </c>
      <c r="Z881" s="27"/>
      <c r="AA881" s="38"/>
    </row>
    <row r="882" spans="1:27">
      <c r="A882" s="2" t="s">
        <v>1111</v>
      </c>
      <c r="B882" s="2" t="s">
        <v>51</v>
      </c>
      <c r="C882" s="2">
        <v>90</v>
      </c>
      <c r="D882" s="2" t="s">
        <v>60</v>
      </c>
      <c r="E882" s="2" t="s">
        <v>58</v>
      </c>
      <c r="F882" s="2" t="s">
        <v>40</v>
      </c>
      <c r="G882" s="29">
        <v>92.292400858208197</v>
      </c>
      <c r="H882" s="29">
        <v>22.612314272022601</v>
      </c>
      <c r="I882" s="29">
        <f t="shared" si="78"/>
        <v>22.699076858602155</v>
      </c>
      <c r="J882" s="8">
        <v>1.7494369873979101</v>
      </c>
      <c r="K882" s="32">
        <v>0</v>
      </c>
      <c r="L882" s="43">
        <v>1.00157073775528</v>
      </c>
      <c r="M882" s="43">
        <v>0.99918562432452496</v>
      </c>
      <c r="N882" s="8">
        <v>201.17034435333142</v>
      </c>
      <c r="O882" s="9">
        <f t="shared" si="82"/>
        <v>201.17</v>
      </c>
      <c r="P882" s="6">
        <f t="shared" si="79"/>
        <v>201.99514276518008</v>
      </c>
      <c r="Q882" s="6">
        <f t="shared" si="80"/>
        <v>205.12606747804037</v>
      </c>
      <c r="R882" s="13">
        <f>Q882*Index!$D$22</f>
        <v>267.85032611561445</v>
      </c>
      <c r="T882" s="8">
        <v>11.976088060303875</v>
      </c>
      <c r="U882" s="6">
        <f t="shared" si="81"/>
        <v>12.161717425238585</v>
      </c>
      <c r="V882" s="6">
        <f>U882*Index!$H$27</f>
        <v>13.424260466117031</v>
      </c>
      <c r="X882" s="8">
        <v>281.27458658173202</v>
      </c>
      <c r="Y882" s="41">
        <f t="shared" si="83"/>
        <v>281.27</v>
      </c>
      <c r="Z882" s="27"/>
      <c r="AA882" s="38"/>
    </row>
    <row r="883" spans="1:27">
      <c r="A883" s="2" t="s">
        <v>1112</v>
      </c>
      <c r="B883" s="2" t="s">
        <v>51</v>
      </c>
      <c r="C883" s="2">
        <v>90</v>
      </c>
      <c r="D883" s="2" t="s">
        <v>61</v>
      </c>
      <c r="E883" s="2" t="s">
        <v>58</v>
      </c>
      <c r="F883" s="2" t="s">
        <v>40</v>
      </c>
      <c r="G883" s="29">
        <v>92.292400858208197</v>
      </c>
      <c r="H883" s="29">
        <v>34.122148530758999</v>
      </c>
      <c r="I883" s="29">
        <f t="shared" si="78"/>
        <v>35.788195053128305</v>
      </c>
      <c r="J883" s="8">
        <v>2.0582167818163102</v>
      </c>
      <c r="K883" s="32">
        <v>0</v>
      </c>
      <c r="L883" s="43">
        <v>1.01885808752023</v>
      </c>
      <c r="M883" s="43">
        <v>0.99442625347554203</v>
      </c>
      <c r="N883" s="8">
        <v>263.61763192974604</v>
      </c>
      <c r="O883" s="9">
        <f t="shared" si="82"/>
        <v>263.62</v>
      </c>
      <c r="P883" s="6">
        <f t="shared" si="79"/>
        <v>264.69846422065802</v>
      </c>
      <c r="Q883" s="6">
        <f t="shared" si="80"/>
        <v>268.80129041607825</v>
      </c>
      <c r="R883" s="13">
        <f>Q883*Index!$D$22</f>
        <v>350.99641007816956</v>
      </c>
      <c r="T883" s="8">
        <v>12.185273889081936</v>
      </c>
      <c r="U883" s="6">
        <f t="shared" si="81"/>
        <v>12.374145634362707</v>
      </c>
      <c r="V883" s="6">
        <f>U883*Index!$H$27</f>
        <v>13.65874146168062</v>
      </c>
      <c r="X883" s="8">
        <v>364.65515153985001</v>
      </c>
      <c r="Y883" s="41">
        <f t="shared" si="83"/>
        <v>364.66</v>
      </c>
      <c r="Z883" s="27"/>
      <c r="AA883" s="38"/>
    </row>
    <row r="884" spans="1:27">
      <c r="A884" s="2" t="s">
        <v>1113</v>
      </c>
      <c r="B884" s="2" t="s">
        <v>51</v>
      </c>
      <c r="C884" s="2">
        <v>90</v>
      </c>
      <c r="D884" s="2" t="s">
        <v>62</v>
      </c>
      <c r="E884" s="2" t="s">
        <v>58</v>
      </c>
      <c r="F884" s="2" t="s">
        <v>40</v>
      </c>
      <c r="G884" s="29">
        <v>92.292400858208197</v>
      </c>
      <c r="H884" s="29">
        <v>45.887994094730303</v>
      </c>
      <c r="I884" s="29">
        <f t="shared" si="78"/>
        <v>44.222807441534172</v>
      </c>
      <c r="J884" s="8">
        <v>2.0631010851345701</v>
      </c>
      <c r="K884" s="32">
        <v>0</v>
      </c>
      <c r="L884" s="43">
        <v>1.02998085356908</v>
      </c>
      <c r="M884" s="43">
        <v>0.95919179426685897</v>
      </c>
      <c r="N884" s="8">
        <v>281.64467438057079</v>
      </c>
      <c r="O884" s="9">
        <f t="shared" si="82"/>
        <v>281.64</v>
      </c>
      <c r="P884" s="6">
        <f t="shared" si="79"/>
        <v>282.79941754553113</v>
      </c>
      <c r="Q884" s="6">
        <f t="shared" si="80"/>
        <v>287.18280851748688</v>
      </c>
      <c r="R884" s="13">
        <f>Q884*Index!$D$22</f>
        <v>374.99870134468279</v>
      </c>
      <c r="T884" s="8">
        <v>12.176257672357627</v>
      </c>
      <c r="U884" s="6">
        <f t="shared" si="81"/>
        <v>12.364989666279172</v>
      </c>
      <c r="V884" s="6">
        <f>U884*Index!$H$27</f>
        <v>13.648634986083865</v>
      </c>
      <c r="X884" s="8">
        <v>388.64733633076702</v>
      </c>
      <c r="Y884" s="41">
        <f t="shared" si="83"/>
        <v>388.65</v>
      </c>
      <c r="Z884" s="27"/>
      <c r="AA884" s="38"/>
    </row>
    <row r="885" spans="1:27">
      <c r="A885" s="2" t="s">
        <v>1114</v>
      </c>
      <c r="B885" s="2" t="s">
        <v>51</v>
      </c>
      <c r="C885" s="2">
        <v>90</v>
      </c>
      <c r="D885" s="2" t="s">
        <v>63</v>
      </c>
      <c r="E885" s="2" t="s">
        <v>58</v>
      </c>
      <c r="F885" s="2" t="s">
        <v>40</v>
      </c>
      <c r="G885" s="29">
        <v>92.292400858208197</v>
      </c>
      <c r="H885" s="29">
        <v>59.583335621906997</v>
      </c>
      <c r="I885" s="29">
        <f t="shared" ref="I885:I947" si="84">(G885+H885)*L885*M885-G885</f>
        <v>65.983366881464491</v>
      </c>
      <c r="J885" s="8">
        <v>1.99653817117065</v>
      </c>
      <c r="K885" s="32">
        <v>0</v>
      </c>
      <c r="L885" s="43">
        <v>1.05103692563536</v>
      </c>
      <c r="M885" s="43">
        <v>0.99153502008757699</v>
      </c>
      <c r="N885" s="8">
        <v>316.0036118635951</v>
      </c>
      <c r="O885" s="9">
        <f t="shared" si="82"/>
        <v>316</v>
      </c>
      <c r="P885" s="6">
        <f t="shared" ref="P885:P947" si="85">N885*(1.0041)</f>
        <v>317.29922667223582</v>
      </c>
      <c r="Q885" s="6">
        <f t="shared" ref="Q885:Q947" si="86">P885*(1.0155)</f>
        <v>322.21736468565547</v>
      </c>
      <c r="R885" s="13">
        <f>Q885*Index!$D$22</f>
        <v>420.7462623949836</v>
      </c>
      <c r="T885" s="8">
        <v>11.911965488831413</v>
      </c>
      <c r="U885" s="6">
        <f t="shared" ref="U885:U947" si="87">T885*(1.0155)</f>
        <v>12.0966009539083</v>
      </c>
      <c r="V885" s="6">
        <f>U885*Index!$H$27</f>
        <v>13.35238406567065</v>
      </c>
      <c r="X885" s="8">
        <v>434.09864646065398</v>
      </c>
      <c r="Y885" s="41">
        <f t="shared" si="83"/>
        <v>434.1</v>
      </c>
      <c r="Z885" s="27"/>
      <c r="AA885" s="38"/>
    </row>
    <row r="886" spans="1:27">
      <c r="A886" s="2" t="s">
        <v>1115</v>
      </c>
      <c r="B886" s="2" t="s">
        <v>51</v>
      </c>
      <c r="C886" s="2">
        <v>90</v>
      </c>
      <c r="D886" s="2" t="s">
        <v>1457</v>
      </c>
      <c r="E886" s="2" t="s">
        <v>58</v>
      </c>
      <c r="F886" s="2" t="s">
        <v>40</v>
      </c>
      <c r="G886" s="29">
        <v>92.292400858208197</v>
      </c>
      <c r="H886" s="29">
        <v>73.656962456285996</v>
      </c>
      <c r="I886" s="29">
        <f t="shared" si="84"/>
        <v>64.114418824297132</v>
      </c>
      <c r="J886" s="8">
        <v>2.0030335530457699</v>
      </c>
      <c r="K886" s="32">
        <v>0</v>
      </c>
      <c r="L886" s="43">
        <v>1.020786838949</v>
      </c>
      <c r="M886" s="43">
        <v>0.923304671243102</v>
      </c>
      <c r="N886" s="8">
        <v>313.28810774923852</v>
      </c>
      <c r="O886" s="9">
        <f t="shared" si="82"/>
        <v>313.29000000000002</v>
      </c>
      <c r="P886" s="6">
        <f t="shared" si="85"/>
        <v>314.57258899101038</v>
      </c>
      <c r="Q886" s="6">
        <f t="shared" si="86"/>
        <v>319.44846412037106</v>
      </c>
      <c r="R886" s="13">
        <f>Q886*Index!$D$22</f>
        <v>417.13067648476016</v>
      </c>
      <c r="T886" s="8">
        <v>12.546115007666877</v>
      </c>
      <c r="U886" s="6">
        <f t="shared" si="87"/>
        <v>12.740579790285715</v>
      </c>
      <c r="V886" s="6">
        <f>U886*Index!$H$27</f>
        <v>14.063216206553728</v>
      </c>
      <c r="X886" s="8">
        <v>431.19389269131398</v>
      </c>
      <c r="Y886" s="41">
        <f t="shared" si="83"/>
        <v>431.19</v>
      </c>
      <c r="Z886" s="27"/>
      <c r="AA886" s="38"/>
    </row>
    <row r="887" spans="1:27">
      <c r="A887" s="2" t="s">
        <v>1116</v>
      </c>
      <c r="B887" s="2" t="s">
        <v>51</v>
      </c>
      <c r="C887" s="2">
        <v>90</v>
      </c>
      <c r="D887" s="2" t="s">
        <v>1458</v>
      </c>
      <c r="E887" s="2" t="s">
        <v>58</v>
      </c>
      <c r="F887" s="2" t="s">
        <v>215</v>
      </c>
      <c r="G887" s="29">
        <v>92.292400858208197</v>
      </c>
      <c r="H887" s="29">
        <v>90.411504136242002</v>
      </c>
      <c r="I887" s="29">
        <f t="shared" si="84"/>
        <v>83.777433231603965</v>
      </c>
      <c r="J887" s="8">
        <v>2.10533225139661</v>
      </c>
      <c r="K887" s="32">
        <v>0</v>
      </c>
      <c r="L887" s="43">
        <v>1.0045346564064199</v>
      </c>
      <c r="M887" s="43">
        <v>0.95933922207814604</v>
      </c>
      <c r="N887" s="8">
        <v>370.68550020733142</v>
      </c>
      <c r="O887" s="9">
        <f t="shared" si="82"/>
        <v>370.69</v>
      </c>
      <c r="P887" s="6">
        <f t="shared" si="85"/>
        <v>372.2053107581815</v>
      </c>
      <c r="Q887" s="6">
        <f t="shared" si="86"/>
        <v>377.97449307493332</v>
      </c>
      <c r="R887" s="13">
        <f>Q887*Index!$D$22</f>
        <v>493.55302560140575</v>
      </c>
      <c r="T887" s="8">
        <v>23.092539766213172</v>
      </c>
      <c r="U887" s="6">
        <f t="shared" si="87"/>
        <v>23.450474132589477</v>
      </c>
      <c r="V887" s="6">
        <f>U887*Index!$H$27</f>
        <v>25.884935638820373</v>
      </c>
      <c r="X887" s="8">
        <v>519.43796124022595</v>
      </c>
      <c r="Y887" s="41">
        <f t="shared" si="83"/>
        <v>519.44000000000005</v>
      </c>
      <c r="Z887" s="27"/>
      <c r="AA887" s="38"/>
    </row>
    <row r="888" spans="1:27">
      <c r="A888" s="2" t="s">
        <v>1117</v>
      </c>
      <c r="B888" s="2" t="s">
        <v>51</v>
      </c>
      <c r="C888" s="2">
        <v>90</v>
      </c>
      <c r="D888" s="2" t="s">
        <v>1452</v>
      </c>
      <c r="E888" s="2" t="s">
        <v>58</v>
      </c>
      <c r="F888" s="2" t="s">
        <v>215</v>
      </c>
      <c r="G888" s="29">
        <v>92.292400858208197</v>
      </c>
      <c r="H888" s="29">
        <v>74.517081801978904</v>
      </c>
      <c r="I888" s="29">
        <f t="shared" si="84"/>
        <v>60.778916919325894</v>
      </c>
      <c r="J888" s="8">
        <v>2.25090014307359</v>
      </c>
      <c r="K888" s="32">
        <v>0</v>
      </c>
      <c r="L888" s="43">
        <v>0.96891802186724296</v>
      </c>
      <c r="M888" s="43">
        <v>0.94707866154692</v>
      </c>
      <c r="N888" s="8">
        <v>344.54825108591444</v>
      </c>
      <c r="O888" s="9">
        <f t="shared" si="82"/>
        <v>344.55</v>
      </c>
      <c r="P888" s="6">
        <f t="shared" si="85"/>
        <v>345.96089891536667</v>
      </c>
      <c r="Q888" s="6">
        <f t="shared" si="86"/>
        <v>351.3232928485549</v>
      </c>
      <c r="R888" s="13">
        <f>Q888*Index!$D$22</f>
        <v>458.75231616562326</v>
      </c>
      <c r="T888" s="8">
        <v>14.120119964158279</v>
      </c>
      <c r="U888" s="6">
        <f t="shared" si="87"/>
        <v>14.338981823602733</v>
      </c>
      <c r="V888" s="6">
        <f>U888*Index!$H$27</f>
        <v>15.827552975330264</v>
      </c>
      <c r="X888" s="8">
        <v>466.41682440662402</v>
      </c>
      <c r="Y888" s="41">
        <f t="shared" si="83"/>
        <v>466.42</v>
      </c>
      <c r="Z888" s="27"/>
      <c r="AA888" s="38"/>
    </row>
    <row r="889" spans="1:27">
      <c r="A889" s="2" t="s">
        <v>1118</v>
      </c>
      <c r="B889" s="2" t="s">
        <v>51</v>
      </c>
      <c r="C889" s="2">
        <v>90</v>
      </c>
      <c r="D889" s="2" t="s">
        <v>221</v>
      </c>
      <c r="E889" s="2" t="s">
        <v>58</v>
      </c>
      <c r="F889" s="2" t="s">
        <v>40</v>
      </c>
      <c r="G889" s="29">
        <v>92.292400858208197</v>
      </c>
      <c r="H889" s="29">
        <v>54.237432234288498</v>
      </c>
      <c r="I889" s="29">
        <f t="shared" si="84"/>
        <v>46.120936646319251</v>
      </c>
      <c r="J889" s="8">
        <v>2.35163571334071</v>
      </c>
      <c r="K889" s="32">
        <v>1</v>
      </c>
      <c r="L889" s="43">
        <v>1.02840761105634</v>
      </c>
      <c r="M889" s="43">
        <v>0.91851574164846905</v>
      </c>
      <c r="N889" s="8">
        <v>325.49774767832861</v>
      </c>
      <c r="O889" s="9">
        <f t="shared" si="82"/>
        <v>325.5</v>
      </c>
      <c r="P889" s="6">
        <f t="shared" si="85"/>
        <v>326.83228844380977</v>
      </c>
      <c r="Q889" s="6">
        <f t="shared" si="86"/>
        <v>331.89818891468883</v>
      </c>
      <c r="R889" s="13">
        <f>Q889*Index!$D$22</f>
        <v>433.38732727130468</v>
      </c>
      <c r="T889" s="8">
        <v>12.719595178799191</v>
      </c>
      <c r="U889" s="6">
        <f t="shared" si="87"/>
        <v>12.916748904070579</v>
      </c>
      <c r="V889" s="6">
        <f>U889*Index!$H$27</f>
        <v>14.257673945279443</v>
      </c>
      <c r="X889" s="8">
        <v>447.64500121658398</v>
      </c>
      <c r="Y889" s="41">
        <f t="shared" si="83"/>
        <v>447.65</v>
      </c>
      <c r="Z889" s="27"/>
      <c r="AA889" s="38"/>
    </row>
    <row r="890" spans="1:27">
      <c r="A890" s="2" t="s">
        <v>1119</v>
      </c>
      <c r="B890" s="2" t="s">
        <v>51</v>
      </c>
      <c r="C890" s="2">
        <v>90</v>
      </c>
      <c r="D890" s="2" t="s">
        <v>60</v>
      </c>
      <c r="E890" s="2" t="s">
        <v>59</v>
      </c>
      <c r="F890" s="2" t="s">
        <v>40</v>
      </c>
      <c r="G890" s="29">
        <v>92.292400858208197</v>
      </c>
      <c r="H890" s="29">
        <v>20.976257655762101</v>
      </c>
      <c r="I890" s="29">
        <f t="shared" si="84"/>
        <v>20.827671778307547</v>
      </c>
      <c r="J890" s="8">
        <v>1.2616330549788599</v>
      </c>
      <c r="K890" s="32">
        <v>1</v>
      </c>
      <c r="L890" s="43">
        <v>1.00157073775528</v>
      </c>
      <c r="M890" s="43">
        <v>0.99712198240345595</v>
      </c>
      <c r="N890" s="8">
        <v>142.71602281983797</v>
      </c>
      <c r="O890" s="9">
        <f t="shared" si="82"/>
        <v>142.72</v>
      </c>
      <c r="P890" s="6">
        <f t="shared" si="85"/>
        <v>143.30115851339932</v>
      </c>
      <c r="Q890" s="6">
        <f t="shared" si="86"/>
        <v>145.522326470357</v>
      </c>
      <c r="R890" s="13">
        <f>Q890*Index!$D$22</f>
        <v>190.02071790003393</v>
      </c>
      <c r="T890" s="8">
        <v>11.792984996506158</v>
      </c>
      <c r="U890" s="6">
        <f t="shared" si="87"/>
        <v>11.975776263952005</v>
      </c>
      <c r="V890" s="6">
        <f>U890*Index!$H$27</f>
        <v>13.219016215391123</v>
      </c>
      <c r="X890" s="8">
        <v>203.23973411542499</v>
      </c>
      <c r="Y890" s="41">
        <f t="shared" si="83"/>
        <v>203.24</v>
      </c>
      <c r="Z890" s="27"/>
      <c r="AA890" s="38"/>
    </row>
    <row r="891" spans="1:27">
      <c r="A891" s="2" t="s">
        <v>1120</v>
      </c>
      <c r="B891" s="2" t="s">
        <v>51</v>
      </c>
      <c r="C891" s="2">
        <v>90</v>
      </c>
      <c r="D891" s="2" t="s">
        <v>61</v>
      </c>
      <c r="E891" s="2" t="s">
        <v>59</v>
      </c>
      <c r="F891" s="2" t="s">
        <v>40</v>
      </c>
      <c r="G891" s="29">
        <v>92.292400858208197</v>
      </c>
      <c r="H891" s="29">
        <v>31.6934920127838</v>
      </c>
      <c r="I891" s="29">
        <f t="shared" si="84"/>
        <v>32.258850459200701</v>
      </c>
      <c r="J891" s="8">
        <v>1.52096643815653</v>
      </c>
      <c r="K891" s="32">
        <v>0</v>
      </c>
      <c r="L891" s="43">
        <v>1.01885808752023</v>
      </c>
      <c r="M891" s="43">
        <v>0.98596642003134205</v>
      </c>
      <c r="N891" s="8">
        <v>189.43827308417713</v>
      </c>
      <c r="O891" s="9">
        <f t="shared" si="82"/>
        <v>189.44</v>
      </c>
      <c r="P891" s="6">
        <f t="shared" si="85"/>
        <v>190.21497000382226</v>
      </c>
      <c r="Q891" s="6">
        <f t="shared" si="86"/>
        <v>193.16330203888151</v>
      </c>
      <c r="R891" s="13">
        <f>Q891*Index!$D$22</f>
        <v>252.22953903809525</v>
      </c>
      <c r="T891" s="8">
        <v>12.791628495675486</v>
      </c>
      <c r="U891" s="6">
        <f t="shared" si="87"/>
        <v>12.989898737358457</v>
      </c>
      <c r="V891" s="6">
        <f>U891*Index!$H$27</f>
        <v>14.338417674209673</v>
      </c>
      <c r="X891" s="8">
        <v>266.56795671230498</v>
      </c>
      <c r="Y891" s="41">
        <f t="shared" si="83"/>
        <v>266.57</v>
      </c>
      <c r="Z891" s="27"/>
      <c r="AA891" s="38"/>
    </row>
    <row r="892" spans="1:27">
      <c r="A892" s="2" t="s">
        <v>1121</v>
      </c>
      <c r="B892" s="2" t="s">
        <v>51</v>
      </c>
      <c r="C892" s="2">
        <v>90</v>
      </c>
      <c r="D892" s="2" t="s">
        <v>62</v>
      </c>
      <c r="E892" s="2" t="s">
        <v>59</v>
      </c>
      <c r="F892" s="2" t="s">
        <v>40</v>
      </c>
      <c r="G892" s="29">
        <v>92.292400858208197</v>
      </c>
      <c r="H892" s="29">
        <v>42.682388833091103</v>
      </c>
      <c r="I892" s="29">
        <f t="shared" si="84"/>
        <v>41.252791369864582</v>
      </c>
      <c r="J892" s="8">
        <v>1.6002566273624701</v>
      </c>
      <c r="K892" s="32">
        <v>0</v>
      </c>
      <c r="L892" s="43">
        <v>1.02998085356908</v>
      </c>
      <c r="M892" s="43">
        <v>0.96060854706905396</v>
      </c>
      <c r="N892" s="8">
        <v>213.70657891536868</v>
      </c>
      <c r="O892" s="9">
        <f t="shared" si="82"/>
        <v>213.71</v>
      </c>
      <c r="P892" s="6">
        <f t="shared" si="85"/>
        <v>214.5827758889217</v>
      </c>
      <c r="Q892" s="6">
        <f t="shared" si="86"/>
        <v>217.90880891520001</v>
      </c>
      <c r="R892" s="13">
        <f>Q892*Index!$D$22</f>
        <v>284.54182468861433</v>
      </c>
      <c r="T892" s="8">
        <v>12.203242669211273</v>
      </c>
      <c r="U892" s="6">
        <f t="shared" si="87"/>
        <v>12.392392930584048</v>
      </c>
      <c r="V892" s="6">
        <f>U892*Index!$H$27</f>
        <v>13.67888306246879</v>
      </c>
      <c r="X892" s="8">
        <v>298.22070775108301</v>
      </c>
      <c r="Y892" s="41">
        <f t="shared" si="83"/>
        <v>298.22000000000003</v>
      </c>
      <c r="Z892" s="27"/>
      <c r="AA892" s="38"/>
    </row>
    <row r="893" spans="1:27">
      <c r="A893" s="2" t="s">
        <v>1122</v>
      </c>
      <c r="B893" s="2" t="s">
        <v>51</v>
      </c>
      <c r="C893" s="2">
        <v>90</v>
      </c>
      <c r="D893" s="2" t="s">
        <v>63</v>
      </c>
      <c r="E893" s="2" t="s">
        <v>59</v>
      </c>
      <c r="F893" s="2" t="s">
        <v>40</v>
      </c>
      <c r="G893" s="29">
        <v>92.292400858208197</v>
      </c>
      <c r="H893" s="29">
        <v>55.478406351285898</v>
      </c>
      <c r="I893" s="29">
        <f t="shared" si="84"/>
        <v>62.522433073600524</v>
      </c>
      <c r="J893" s="8">
        <v>1.61351708750033</v>
      </c>
      <c r="K893" s="32">
        <v>0</v>
      </c>
      <c r="L893" s="43">
        <v>1.05103692563536</v>
      </c>
      <c r="M893" s="43">
        <v>0.99679523067203102</v>
      </c>
      <c r="N893" s="8">
        <v>249.7963799474972</v>
      </c>
      <c r="O893" s="9">
        <f t="shared" si="82"/>
        <v>249.8</v>
      </c>
      <c r="P893" s="6">
        <f t="shared" si="85"/>
        <v>250.82054510528195</v>
      </c>
      <c r="Q893" s="6">
        <f t="shared" si="86"/>
        <v>254.70826355441383</v>
      </c>
      <c r="R893" s="13">
        <f>Q893*Index!$D$22</f>
        <v>332.59396183127848</v>
      </c>
      <c r="T893" s="8">
        <v>11.936986793567586</v>
      </c>
      <c r="U893" s="6">
        <f t="shared" si="87"/>
        <v>12.122010088867885</v>
      </c>
      <c r="V893" s="6">
        <f>U893*Index!$H$27</f>
        <v>13.380430996378671</v>
      </c>
      <c r="X893" s="8">
        <v>345.97439282765703</v>
      </c>
      <c r="Y893" s="41">
        <f t="shared" si="83"/>
        <v>345.97</v>
      </c>
      <c r="Z893" s="27"/>
      <c r="AA893" s="38"/>
    </row>
    <row r="894" spans="1:27">
      <c r="A894" s="2" t="s">
        <v>1123</v>
      </c>
      <c r="B894" s="2" t="s">
        <v>51</v>
      </c>
      <c r="C894" s="2">
        <v>90</v>
      </c>
      <c r="D894" s="2" t="s">
        <v>1457</v>
      </c>
      <c r="E894" s="2" t="s">
        <v>59</v>
      </c>
      <c r="F894" s="2" t="s">
        <v>40</v>
      </c>
      <c r="G894" s="29">
        <v>92.292400858208197</v>
      </c>
      <c r="H894" s="29">
        <v>68.672638696764693</v>
      </c>
      <c r="I894" s="29">
        <f t="shared" si="84"/>
        <v>57.194908878209276</v>
      </c>
      <c r="J894" s="8">
        <v>1.6160496905900501</v>
      </c>
      <c r="K894" s="32">
        <v>0</v>
      </c>
      <c r="L894" s="43">
        <v>1.020786838949</v>
      </c>
      <c r="M894" s="43">
        <v>0.90978276121652601</v>
      </c>
      <c r="N894" s="8">
        <v>241.57892064667607</v>
      </c>
      <c r="O894" s="9">
        <f t="shared" si="82"/>
        <v>241.58</v>
      </c>
      <c r="P894" s="6">
        <f t="shared" si="85"/>
        <v>242.56939422132743</v>
      </c>
      <c r="Q894" s="6">
        <f t="shared" si="86"/>
        <v>246.32921983175802</v>
      </c>
      <c r="R894" s="13">
        <f>Q894*Index!$D$22</f>
        <v>321.65274104328375</v>
      </c>
      <c r="T894" s="8">
        <v>11.145362111215203</v>
      </c>
      <c r="U894" s="6">
        <f t="shared" si="87"/>
        <v>11.318115223939039</v>
      </c>
      <c r="V894" s="6">
        <f>U894*Index!$H$27</f>
        <v>12.493081481762967</v>
      </c>
      <c r="X894" s="8">
        <v>334.14582252504698</v>
      </c>
      <c r="Y894" s="41">
        <f t="shared" si="83"/>
        <v>334.15</v>
      </c>
      <c r="Z894" s="27"/>
      <c r="AA894" s="38"/>
    </row>
    <row r="895" spans="1:27">
      <c r="A895" s="2" t="s">
        <v>1124</v>
      </c>
      <c r="B895" s="2" t="s">
        <v>51</v>
      </c>
      <c r="C895" s="2">
        <v>90</v>
      </c>
      <c r="D895" s="2" t="s">
        <v>1458</v>
      </c>
      <c r="E895" s="2" t="s">
        <v>59</v>
      </c>
      <c r="F895" s="2" t="s">
        <v>215</v>
      </c>
      <c r="G895" s="29">
        <v>92.292400858208197</v>
      </c>
      <c r="H895" s="29">
        <v>83.9749097524832</v>
      </c>
      <c r="I895" s="29">
        <f t="shared" si="84"/>
        <v>82.077881155965116</v>
      </c>
      <c r="J895" s="8">
        <v>1.5529603850646401</v>
      </c>
      <c r="K895" s="32">
        <v>0</v>
      </c>
      <c r="L895" s="43">
        <v>1.0045346564064199</v>
      </c>
      <c r="M895" s="43">
        <v>0.98477217077505996</v>
      </c>
      <c r="N895" s="8">
        <v>270.7901403005597</v>
      </c>
      <c r="O895" s="9">
        <f t="shared" si="82"/>
        <v>270.79000000000002</v>
      </c>
      <c r="P895" s="6">
        <f t="shared" si="85"/>
        <v>271.900379875792</v>
      </c>
      <c r="Q895" s="6">
        <f t="shared" si="86"/>
        <v>276.11483576386678</v>
      </c>
      <c r="R895" s="13">
        <f>Q895*Index!$D$22</f>
        <v>360.54632019223249</v>
      </c>
      <c r="T895" s="8">
        <v>15.172493470269725</v>
      </c>
      <c r="U895" s="6">
        <f t="shared" si="87"/>
        <v>15.407667119058907</v>
      </c>
      <c r="V895" s="6">
        <f>U895*Index!$H$27</f>
        <v>17.007181580476175</v>
      </c>
      <c r="X895" s="8">
        <v>377.55350177270901</v>
      </c>
      <c r="Y895" s="41">
        <f t="shared" si="83"/>
        <v>377.55</v>
      </c>
      <c r="Z895" s="27"/>
      <c r="AA895" s="38"/>
    </row>
    <row r="896" spans="1:27">
      <c r="A896" s="2" t="s">
        <v>1125</v>
      </c>
      <c r="B896" s="2" t="s">
        <v>51</v>
      </c>
      <c r="C896" s="2">
        <v>90</v>
      </c>
      <c r="D896" s="2" t="s">
        <v>1452</v>
      </c>
      <c r="E896" s="2" t="s">
        <v>59</v>
      </c>
      <c r="F896" s="2" t="s">
        <v>215</v>
      </c>
      <c r="G896" s="29">
        <v>92.292400858208197</v>
      </c>
      <c r="H896" s="29">
        <v>69.243908090682098</v>
      </c>
      <c r="I896" s="29">
        <f t="shared" si="84"/>
        <v>47.615416063824426</v>
      </c>
      <c r="J896" s="8">
        <v>1.6120415516771001</v>
      </c>
      <c r="K896" s="32">
        <v>0</v>
      </c>
      <c r="L896" s="43">
        <v>0.96891802186724296</v>
      </c>
      <c r="M896" s="43">
        <v>0.893891465876127</v>
      </c>
      <c r="N896" s="8">
        <v>225.53721428274923</v>
      </c>
      <c r="O896" s="9">
        <f t="shared" si="82"/>
        <v>225.54</v>
      </c>
      <c r="P896" s="6">
        <f t="shared" si="85"/>
        <v>226.46191686130851</v>
      </c>
      <c r="Q896" s="6">
        <f t="shared" si="86"/>
        <v>229.97207657265881</v>
      </c>
      <c r="R896" s="13">
        <f>Q896*Index!$D$22</f>
        <v>300.29384594947231</v>
      </c>
      <c r="T896" s="8">
        <v>12.608398603527123</v>
      </c>
      <c r="U896" s="6">
        <f t="shared" si="87"/>
        <v>12.803828781881794</v>
      </c>
      <c r="V896" s="6">
        <f>U896*Index!$H$27</f>
        <v>14.133031258796512</v>
      </c>
      <c r="X896" s="8">
        <v>309.01855538254</v>
      </c>
      <c r="Y896" s="41">
        <f t="shared" si="83"/>
        <v>309.02</v>
      </c>
      <c r="Z896" s="27"/>
      <c r="AA896" s="38"/>
    </row>
    <row r="897" spans="1:27">
      <c r="A897" s="2" t="s">
        <v>1126</v>
      </c>
      <c r="B897" s="2" t="s">
        <v>51</v>
      </c>
      <c r="C897" s="2">
        <v>90</v>
      </c>
      <c r="D897" s="2" t="s">
        <v>221</v>
      </c>
      <c r="E897" s="2" t="s">
        <v>59</v>
      </c>
      <c r="F897" s="2" t="s">
        <v>40</v>
      </c>
      <c r="G897" s="29">
        <v>92.292400858208197</v>
      </c>
      <c r="H897" s="29">
        <v>50.255954478870599</v>
      </c>
      <c r="I897" s="29">
        <f t="shared" si="84"/>
        <v>39.567336240549736</v>
      </c>
      <c r="J897" s="8">
        <v>1.89151321963775</v>
      </c>
      <c r="K897" s="32">
        <v>1</v>
      </c>
      <c r="L897" s="43">
        <v>1.02840761105634</v>
      </c>
      <c r="M897" s="43">
        <v>0.89946591893611405</v>
      </c>
      <c r="N897" s="8">
        <v>249.41443586025895</v>
      </c>
      <c r="O897" s="9">
        <f t="shared" si="82"/>
        <v>249.41</v>
      </c>
      <c r="P897" s="6">
        <f t="shared" si="85"/>
        <v>250.437035047286</v>
      </c>
      <c r="Q897" s="6">
        <f t="shared" si="86"/>
        <v>254.31880909051895</v>
      </c>
      <c r="R897" s="13">
        <f>Q897*Index!$D$22</f>
        <v>332.08541844406324</v>
      </c>
      <c r="T897" s="8">
        <v>11.749802131816848</v>
      </c>
      <c r="U897" s="6">
        <f t="shared" si="87"/>
        <v>11.931924064860009</v>
      </c>
      <c r="V897" s="6">
        <f>U897*Index!$H$27</f>
        <v>13.170611592751124</v>
      </c>
      <c r="X897" s="8">
        <v>345.25603003681402</v>
      </c>
      <c r="Y897" s="41">
        <f t="shared" si="83"/>
        <v>345.26</v>
      </c>
      <c r="Z897" s="27"/>
      <c r="AA897" s="38"/>
    </row>
    <row r="898" spans="1:27">
      <c r="A898" s="2" t="s">
        <v>1127</v>
      </c>
      <c r="B898" s="2" t="s">
        <v>0</v>
      </c>
      <c r="C898" s="2">
        <v>120</v>
      </c>
      <c r="D898" s="2" t="s">
        <v>60</v>
      </c>
      <c r="E898" s="2" t="s">
        <v>52</v>
      </c>
      <c r="F898" s="2" t="s">
        <v>40</v>
      </c>
      <c r="G898" s="29">
        <v>140.07535275603101</v>
      </c>
      <c r="H898" s="29">
        <v>43.370438558956103</v>
      </c>
      <c r="I898" s="29">
        <f t="shared" si="84"/>
        <v>43.658583789421783</v>
      </c>
      <c r="J898" s="8">
        <v>1.25977154700212</v>
      </c>
      <c r="K898" s="32">
        <v>1</v>
      </c>
      <c r="L898" s="43">
        <v>1.00157073775528</v>
      </c>
      <c r="M898" s="43">
        <v>1</v>
      </c>
      <c r="N898" s="8">
        <v>231.46278547865501</v>
      </c>
      <c r="O898" s="9">
        <f t="shared" ref="O898:O961" si="88">ROUND(J898*SUM(G898:H898)*L898*$M898,2)</f>
        <v>231.46</v>
      </c>
      <c r="P898" s="6">
        <f t="shared" si="85"/>
        <v>232.4117828991175</v>
      </c>
      <c r="Q898" s="6">
        <f t="shared" si="86"/>
        <v>236.01416553405383</v>
      </c>
      <c r="R898" s="13">
        <f>Q898*Index!$D$22</f>
        <v>308.18350872430449</v>
      </c>
      <c r="T898" s="8">
        <v>19.574302001699799</v>
      </c>
      <c r="U898" s="6">
        <f t="shared" si="87"/>
        <v>19.877703682726146</v>
      </c>
      <c r="V898" s="6">
        <f>U898*Index!$H$27</f>
        <v>21.941265561017151</v>
      </c>
      <c r="X898" s="8">
        <v>330.12477428532202</v>
      </c>
      <c r="Y898" s="41">
        <f t="shared" ref="Y898:Y961" si="89">ROUND((R898+V898) * IF(D898 = "Forensische en beveiligde zorg - niet klinische of ambulante zorg", 0.982799429, 1),2)</f>
        <v>330.12</v>
      </c>
      <c r="Z898" s="27"/>
      <c r="AA898" s="37"/>
    </row>
    <row r="899" spans="1:27">
      <c r="A899" s="2" t="s">
        <v>1128</v>
      </c>
      <c r="B899" s="2" t="s">
        <v>0</v>
      </c>
      <c r="C899" s="2">
        <v>120</v>
      </c>
      <c r="D899" s="2" t="s">
        <v>61</v>
      </c>
      <c r="E899" s="2" t="s">
        <v>52</v>
      </c>
      <c r="F899" s="2" t="s">
        <v>40</v>
      </c>
      <c r="G899" s="29">
        <v>140.07535275603101</v>
      </c>
      <c r="H899" s="29">
        <v>65.575884747801794</v>
      </c>
      <c r="I899" s="29">
        <f t="shared" si="84"/>
        <v>69.454073783292699</v>
      </c>
      <c r="J899" s="8">
        <v>1.54187655765271</v>
      </c>
      <c r="K899" s="32">
        <v>0</v>
      </c>
      <c r="L899" s="43">
        <v>1.01885808752023</v>
      </c>
      <c r="M899" s="43">
        <v>1</v>
      </c>
      <c r="N899" s="8">
        <v>323.06851091939802</v>
      </c>
      <c r="O899" s="9">
        <f t="shared" si="88"/>
        <v>323.07</v>
      </c>
      <c r="P899" s="6">
        <f t="shared" si="85"/>
        <v>324.39309181416758</v>
      </c>
      <c r="Q899" s="6">
        <f t="shared" si="86"/>
        <v>329.42118473728721</v>
      </c>
      <c r="R899" s="13">
        <f>Q899*Index!$D$22</f>
        <v>430.15289497869617</v>
      </c>
      <c r="T899" s="8">
        <v>20.0268975487372</v>
      </c>
      <c r="U899" s="6">
        <f t="shared" si="87"/>
        <v>20.337314460742629</v>
      </c>
      <c r="V899" s="6">
        <f>U899*Index!$H$27</f>
        <v>22.44858986246193</v>
      </c>
      <c r="X899" s="8">
        <v>452.60148484115803</v>
      </c>
      <c r="Y899" s="41">
        <f t="shared" si="89"/>
        <v>452.6</v>
      </c>
      <c r="Z899" s="27"/>
      <c r="AA899" s="37"/>
    </row>
    <row r="900" spans="1:27">
      <c r="A900" s="2" t="s">
        <v>1129</v>
      </c>
      <c r="B900" s="2" t="s">
        <v>0</v>
      </c>
      <c r="C900" s="2">
        <v>120</v>
      </c>
      <c r="D900" s="2" t="s">
        <v>62</v>
      </c>
      <c r="E900" s="2" t="s">
        <v>52</v>
      </c>
      <c r="F900" s="2" t="s">
        <v>40</v>
      </c>
      <c r="G900" s="29">
        <v>140.07535275603101</v>
      </c>
      <c r="H900" s="29">
        <v>88.382902406531002</v>
      </c>
      <c r="I900" s="29">
        <f t="shared" si="84"/>
        <v>95.232275901207288</v>
      </c>
      <c r="J900" s="8">
        <v>1.6417730297103501</v>
      </c>
      <c r="K900" s="32">
        <v>0</v>
      </c>
      <c r="L900" s="43">
        <v>1.02998085356908</v>
      </c>
      <c r="M900" s="43">
        <v>1</v>
      </c>
      <c r="N900" s="8">
        <v>386.32171841455198</v>
      </c>
      <c r="O900" s="9">
        <f t="shared" si="88"/>
        <v>386.32</v>
      </c>
      <c r="P900" s="6">
        <f t="shared" si="85"/>
        <v>387.90563746005165</v>
      </c>
      <c r="Q900" s="6">
        <f t="shared" si="86"/>
        <v>393.91817484068247</v>
      </c>
      <c r="R900" s="13">
        <f>Q900*Index!$D$22</f>
        <v>514.37202931431341</v>
      </c>
      <c r="T900" s="8">
        <v>21.9673592113508</v>
      </c>
      <c r="U900" s="6">
        <f t="shared" si="87"/>
        <v>22.307853279126739</v>
      </c>
      <c r="V900" s="6">
        <f>U900*Index!$H$27</f>
        <v>24.623696011671267</v>
      </c>
      <c r="X900" s="8">
        <v>538.99572532598495</v>
      </c>
      <c r="Y900" s="41">
        <f t="shared" si="89"/>
        <v>539</v>
      </c>
      <c r="Z900" s="27"/>
      <c r="AA900" s="37"/>
    </row>
    <row r="901" spans="1:27">
      <c r="A901" s="2" t="s">
        <v>1130</v>
      </c>
      <c r="B901" s="2" t="s">
        <v>0</v>
      </c>
      <c r="C901" s="2">
        <v>120</v>
      </c>
      <c r="D901" s="2" t="s">
        <v>63</v>
      </c>
      <c r="E901" s="2" t="s">
        <v>52</v>
      </c>
      <c r="F901" s="2" t="s">
        <v>40</v>
      </c>
      <c r="G901" s="29">
        <v>140.07535275603101</v>
      </c>
      <c r="H901" s="29">
        <v>114.94660326180799</v>
      </c>
      <c r="I901" s="29">
        <f t="shared" si="84"/>
        <v>127.9621398664745</v>
      </c>
      <c r="J901" s="8">
        <v>1.7245396446896999</v>
      </c>
      <c r="K901" s="32">
        <v>0</v>
      </c>
      <c r="L901" s="43">
        <v>1.05103692563536</v>
      </c>
      <c r="M901" s="43">
        <v>1</v>
      </c>
      <c r="N901" s="8">
        <v>462.24128229073102</v>
      </c>
      <c r="O901" s="9">
        <f t="shared" si="88"/>
        <v>462.24</v>
      </c>
      <c r="P901" s="6">
        <f t="shared" si="85"/>
        <v>464.13647154812304</v>
      </c>
      <c r="Q901" s="6">
        <f t="shared" si="86"/>
        <v>471.33058685711899</v>
      </c>
      <c r="R901" s="13">
        <f>Q901*Index!$D$22</f>
        <v>615.45591425847635</v>
      </c>
      <c r="T901" s="8">
        <v>21.231537215023401</v>
      </c>
      <c r="U901" s="6">
        <f t="shared" si="87"/>
        <v>21.560626041856267</v>
      </c>
      <c r="V901" s="6">
        <f>U901*Index!$H$27</f>
        <v>23.798896954946013</v>
      </c>
      <c r="X901" s="8">
        <v>639.25481121342295</v>
      </c>
      <c r="Y901" s="41">
        <f t="shared" si="89"/>
        <v>639.25</v>
      </c>
      <c r="Z901" s="27"/>
      <c r="AA901" s="37"/>
    </row>
    <row r="902" spans="1:27">
      <c r="A902" s="2" t="s">
        <v>1131</v>
      </c>
      <c r="B902" s="2" t="s">
        <v>0</v>
      </c>
      <c r="C902" s="2">
        <v>120</v>
      </c>
      <c r="D902" s="2" t="s">
        <v>1457</v>
      </c>
      <c r="E902" s="2" t="s">
        <v>52</v>
      </c>
      <c r="F902" s="2" t="s">
        <v>40</v>
      </c>
      <c r="G902" s="29">
        <v>140.07535275603101</v>
      </c>
      <c r="H902" s="29">
        <v>142.38926574924301</v>
      </c>
      <c r="I902" s="29">
        <f t="shared" si="84"/>
        <v>148.26081228290286</v>
      </c>
      <c r="J902" s="8">
        <v>1.7258886596971199</v>
      </c>
      <c r="K902" s="32">
        <v>0</v>
      </c>
      <c r="L902" s="43">
        <v>1.020786838949</v>
      </c>
      <c r="M902" s="43">
        <v>1</v>
      </c>
      <c r="N902" s="8">
        <v>497.63611742125499</v>
      </c>
      <c r="O902" s="9">
        <f t="shared" si="88"/>
        <v>497.64</v>
      </c>
      <c r="P902" s="6">
        <f t="shared" si="85"/>
        <v>499.67642550268215</v>
      </c>
      <c r="Q902" s="6">
        <f t="shared" si="86"/>
        <v>507.42141009797376</v>
      </c>
      <c r="R902" s="13">
        <f>Q902*Index!$D$22</f>
        <v>662.58273189650686</v>
      </c>
      <c r="T902" s="8">
        <v>24.247949296507699</v>
      </c>
      <c r="U902" s="6">
        <f t="shared" si="87"/>
        <v>24.623792510603568</v>
      </c>
      <c r="V902" s="6">
        <f>U902*Index!$H$27</f>
        <v>27.180059589279544</v>
      </c>
      <c r="X902" s="8">
        <v>689.76279148578703</v>
      </c>
      <c r="Y902" s="41">
        <f t="shared" si="89"/>
        <v>689.76</v>
      </c>
      <c r="Z902" s="27"/>
      <c r="AA902" s="37"/>
    </row>
    <row r="903" spans="1:27">
      <c r="A903" s="2" t="s">
        <v>1132</v>
      </c>
      <c r="B903" s="2" t="s">
        <v>0</v>
      </c>
      <c r="C903" s="2">
        <v>120</v>
      </c>
      <c r="D903" s="2" t="s">
        <v>1458</v>
      </c>
      <c r="E903" s="2" t="s">
        <v>52</v>
      </c>
      <c r="F903" s="2" t="s">
        <v>215</v>
      </c>
      <c r="G903" s="29">
        <v>140.07535275603101</v>
      </c>
      <c r="H903" s="29">
        <v>173.74775474978401</v>
      </c>
      <c r="I903" s="29">
        <f t="shared" si="84"/>
        <v>175.17083471471784</v>
      </c>
      <c r="J903" s="8">
        <v>1.7247006684091799</v>
      </c>
      <c r="K903" s="32">
        <v>0</v>
      </c>
      <c r="L903" s="43">
        <v>1.0045346564064199</v>
      </c>
      <c r="M903" s="43">
        <v>1</v>
      </c>
      <c r="N903" s="8">
        <v>543.70531024424497</v>
      </c>
      <c r="O903" s="9">
        <f t="shared" si="88"/>
        <v>543.71</v>
      </c>
      <c r="P903" s="6">
        <f t="shared" si="85"/>
        <v>545.93450201624637</v>
      </c>
      <c r="Q903" s="6">
        <f t="shared" si="86"/>
        <v>554.39648679749826</v>
      </c>
      <c r="R903" s="13">
        <f>Q903*Index!$D$22</f>
        <v>723.92203298080528</v>
      </c>
      <c r="T903" s="8">
        <v>27.448991417557998</v>
      </c>
      <c r="U903" s="6">
        <f t="shared" si="87"/>
        <v>27.874450784530151</v>
      </c>
      <c r="V903" s="6">
        <f>U903*Index!$H$27</f>
        <v>30.768178095056516</v>
      </c>
      <c r="X903" s="8">
        <v>754.69021107586195</v>
      </c>
      <c r="Y903" s="41">
        <f t="shared" si="89"/>
        <v>754.69</v>
      </c>
      <c r="Z903" s="27"/>
      <c r="AA903" s="37"/>
    </row>
    <row r="904" spans="1:27">
      <c r="A904" s="2" t="s">
        <v>1133</v>
      </c>
      <c r="B904" s="2" t="s">
        <v>0</v>
      </c>
      <c r="C904" s="2">
        <v>120</v>
      </c>
      <c r="D904" s="2" t="s">
        <v>1452</v>
      </c>
      <c r="E904" s="2" t="s">
        <v>52</v>
      </c>
      <c r="F904" s="2" t="s">
        <v>215</v>
      </c>
      <c r="G904" s="29">
        <v>140.07535275603101</v>
      </c>
      <c r="H904" s="29">
        <v>143.30563064791099</v>
      </c>
      <c r="I904" s="29">
        <f t="shared" si="84"/>
        <v>134.49758911851046</v>
      </c>
      <c r="J904" s="8">
        <v>1.7484723568051199</v>
      </c>
      <c r="K904" s="32">
        <v>0</v>
      </c>
      <c r="L904" s="43">
        <v>0.96891802186724296</v>
      </c>
      <c r="M904" s="43">
        <v>1</v>
      </c>
      <c r="N904" s="8">
        <v>480.08319879429598</v>
      </c>
      <c r="O904" s="9">
        <f t="shared" si="88"/>
        <v>480.08</v>
      </c>
      <c r="P904" s="6">
        <f t="shared" si="85"/>
        <v>482.05153990935258</v>
      </c>
      <c r="Q904" s="6">
        <f t="shared" si="86"/>
        <v>489.52333877794757</v>
      </c>
      <c r="R904" s="13">
        <f>Q904*Index!$D$22</f>
        <v>639.21171767656745</v>
      </c>
      <c r="T904" s="8">
        <v>24.9932128383258</v>
      </c>
      <c r="U904" s="6">
        <f t="shared" si="87"/>
        <v>25.380607637319851</v>
      </c>
      <c r="V904" s="6">
        <f>U904*Index!$H$27</f>
        <v>28.015441881968972</v>
      </c>
      <c r="X904" s="8">
        <v>655.75047142742199</v>
      </c>
      <c r="Y904" s="41">
        <f t="shared" si="89"/>
        <v>655.75</v>
      </c>
      <c r="Z904" s="27"/>
      <c r="AA904" s="37"/>
    </row>
    <row r="905" spans="1:27">
      <c r="A905" s="2" t="s">
        <v>1134</v>
      </c>
      <c r="B905" s="2" t="s">
        <v>0</v>
      </c>
      <c r="C905" s="2">
        <v>120</v>
      </c>
      <c r="D905" s="2" t="s">
        <v>221</v>
      </c>
      <c r="E905" s="2" t="s">
        <v>52</v>
      </c>
      <c r="F905" s="2" t="s">
        <v>40</v>
      </c>
      <c r="G905" s="29">
        <v>140.07535275603101</v>
      </c>
      <c r="H905" s="29">
        <v>103.842948232284</v>
      </c>
      <c r="I905" s="29">
        <f t="shared" si="84"/>
        <v>110.77208445628335</v>
      </c>
      <c r="J905" s="8">
        <v>1.8896517116610101</v>
      </c>
      <c r="K905" s="32">
        <v>1</v>
      </c>
      <c r="L905" s="43">
        <v>1.02840761105634</v>
      </c>
      <c r="M905" s="43">
        <v>1</v>
      </c>
      <c r="N905" s="8">
        <v>474.01428909402802</v>
      </c>
      <c r="O905" s="9">
        <f t="shared" si="88"/>
        <v>474.01</v>
      </c>
      <c r="P905" s="6">
        <f t="shared" si="85"/>
        <v>475.95774767931351</v>
      </c>
      <c r="Q905" s="6">
        <f t="shared" si="86"/>
        <v>483.33509276834292</v>
      </c>
      <c r="R905" s="13">
        <f>Q905*Index!$D$22</f>
        <v>631.13120537437692</v>
      </c>
      <c r="T905" s="8">
        <v>22.988432044611201</v>
      </c>
      <c r="U905" s="6">
        <f t="shared" si="87"/>
        <v>23.344752741302678</v>
      </c>
      <c r="V905" s="6">
        <f>U905*Index!$H$27</f>
        <v>25.768239004303197</v>
      </c>
      <c r="X905" s="8">
        <v>656.89944437867996</v>
      </c>
      <c r="Y905" s="41">
        <f t="shared" si="89"/>
        <v>656.9</v>
      </c>
      <c r="Z905" s="27"/>
      <c r="AA905" s="37"/>
    </row>
    <row r="906" spans="1:27">
      <c r="A906" s="2" t="s">
        <v>1135</v>
      </c>
      <c r="B906" s="2" t="s">
        <v>0</v>
      </c>
      <c r="C906" s="2">
        <v>120</v>
      </c>
      <c r="D906" s="2" t="s">
        <v>60</v>
      </c>
      <c r="E906" s="2" t="s">
        <v>53</v>
      </c>
      <c r="F906" s="2" t="s">
        <v>40</v>
      </c>
      <c r="G906" s="29">
        <v>140.07535275603101</v>
      </c>
      <c r="H906" s="29">
        <v>41.158980918888702</v>
      </c>
      <c r="I906" s="29">
        <f t="shared" si="84"/>
        <v>41.443652529344917</v>
      </c>
      <c r="J906" s="8">
        <v>2.4849502902113501</v>
      </c>
      <c r="K906" s="32">
        <v>0</v>
      </c>
      <c r="L906" s="43">
        <v>1.00157073775528</v>
      </c>
      <c r="M906" s="43">
        <v>1</v>
      </c>
      <c r="N906" s="8">
        <v>451.06570486277201</v>
      </c>
      <c r="O906" s="9">
        <f t="shared" si="88"/>
        <v>451.07</v>
      </c>
      <c r="P906" s="6">
        <f t="shared" si="85"/>
        <v>452.91507425270936</v>
      </c>
      <c r="Q906" s="6">
        <f t="shared" si="86"/>
        <v>459.93525790362639</v>
      </c>
      <c r="R906" s="13">
        <f>Q906*Index!$D$22</f>
        <v>600.57607663513556</v>
      </c>
      <c r="T906" s="8">
        <v>22.069753145285102</v>
      </c>
      <c r="U906" s="6">
        <f t="shared" si="87"/>
        <v>22.411834319037023</v>
      </c>
      <c r="V906" s="6">
        <f>U906*Index!$H$27</f>
        <v>24.738471623904829</v>
      </c>
      <c r="X906" s="8">
        <v>625.31454825904098</v>
      </c>
      <c r="Y906" s="41">
        <f t="shared" si="89"/>
        <v>625.30999999999995</v>
      </c>
      <c r="Z906" s="27"/>
      <c r="AA906" s="37"/>
    </row>
    <row r="907" spans="1:27">
      <c r="A907" s="2" t="s">
        <v>1136</v>
      </c>
      <c r="B907" s="2" t="s">
        <v>0</v>
      </c>
      <c r="C907" s="2">
        <v>120</v>
      </c>
      <c r="D907" s="2" t="s">
        <v>61</v>
      </c>
      <c r="E907" s="2" t="s">
        <v>53</v>
      </c>
      <c r="F907" s="2" t="s">
        <v>40</v>
      </c>
      <c r="G907" s="29">
        <v>140.07535275603101</v>
      </c>
      <c r="H907" s="29">
        <v>62.268439655047999</v>
      </c>
      <c r="I907" s="29">
        <f t="shared" si="84"/>
        <v>66.084256601511356</v>
      </c>
      <c r="J907" s="8">
        <v>2.8450385955452502</v>
      </c>
      <c r="K907" s="32">
        <v>0</v>
      </c>
      <c r="L907" s="43">
        <v>1.01885808752023</v>
      </c>
      <c r="M907" s="43">
        <v>1</v>
      </c>
      <c r="N907" s="8">
        <v>586.53204546473705</v>
      </c>
      <c r="O907" s="9">
        <f t="shared" si="88"/>
        <v>586.53</v>
      </c>
      <c r="P907" s="6">
        <f t="shared" si="85"/>
        <v>588.93682685114243</v>
      </c>
      <c r="Q907" s="6">
        <f t="shared" si="86"/>
        <v>598.06534766733523</v>
      </c>
      <c r="R907" s="13">
        <f>Q907*Index!$D$22</f>
        <v>780.9441305079049</v>
      </c>
      <c r="T907" s="8">
        <v>23.035972695225201</v>
      </c>
      <c r="U907" s="6">
        <f t="shared" si="87"/>
        <v>23.393030272001194</v>
      </c>
      <c r="V907" s="6">
        <f>U907*Index!$H$27</f>
        <v>25.821528365015762</v>
      </c>
      <c r="X907" s="8">
        <v>806.76565887292099</v>
      </c>
      <c r="Y907" s="41">
        <f t="shared" si="89"/>
        <v>806.77</v>
      </c>
      <c r="Z907" s="27"/>
      <c r="AA907" s="37"/>
    </row>
    <row r="908" spans="1:27">
      <c r="A908" s="2" t="s">
        <v>1137</v>
      </c>
      <c r="B908" s="2" t="s">
        <v>0</v>
      </c>
      <c r="C908" s="2">
        <v>120</v>
      </c>
      <c r="D908" s="2" t="s">
        <v>62</v>
      </c>
      <c r="E908" s="2" t="s">
        <v>53</v>
      </c>
      <c r="F908" s="2" t="s">
        <v>40</v>
      </c>
      <c r="G908" s="29">
        <v>140.07535275603101</v>
      </c>
      <c r="H908" s="29">
        <v>83.980033442177699</v>
      </c>
      <c r="I908" s="29">
        <f t="shared" si="84"/>
        <v>90.697405167149867</v>
      </c>
      <c r="J908" s="8">
        <v>2.8942271436833198</v>
      </c>
      <c r="K908" s="32">
        <v>0</v>
      </c>
      <c r="L908" s="43">
        <v>1.02998085356908</v>
      </c>
      <c r="M908" s="43">
        <v>1</v>
      </c>
      <c r="N908" s="8">
        <v>667.90878000393002</v>
      </c>
      <c r="O908" s="9">
        <f t="shared" si="88"/>
        <v>667.91</v>
      </c>
      <c r="P908" s="6">
        <f t="shared" si="85"/>
        <v>670.64720600194607</v>
      </c>
      <c r="Q908" s="6">
        <f t="shared" si="86"/>
        <v>681.04223769497628</v>
      </c>
      <c r="R908" s="13">
        <f>Q908*Index!$D$22</f>
        <v>889.29402151501665</v>
      </c>
      <c r="T908" s="8">
        <v>27.286777589980201</v>
      </c>
      <c r="U908" s="6">
        <f t="shared" si="87"/>
        <v>27.709722642624897</v>
      </c>
      <c r="V908" s="6">
        <f>U908*Index!$H$27</f>
        <v>30.586349048572796</v>
      </c>
      <c r="X908" s="8">
        <v>919.88037056358996</v>
      </c>
      <c r="Y908" s="41">
        <f t="shared" si="89"/>
        <v>919.88</v>
      </c>
      <c r="Z908" s="27"/>
      <c r="AA908" s="37"/>
    </row>
    <row r="909" spans="1:27">
      <c r="A909" s="2" t="s">
        <v>1138</v>
      </c>
      <c r="B909" s="2" t="s">
        <v>0</v>
      </c>
      <c r="C909" s="2">
        <v>120</v>
      </c>
      <c r="D909" s="2" t="s">
        <v>63</v>
      </c>
      <c r="E909" s="2" t="s">
        <v>53</v>
      </c>
      <c r="F909" s="2" t="s">
        <v>40</v>
      </c>
      <c r="G909" s="29">
        <v>140.07535275603101</v>
      </c>
      <c r="H909" s="29">
        <v>109.272738714441</v>
      </c>
      <c r="I909" s="29">
        <f t="shared" si="84"/>
        <v>121.99869871613845</v>
      </c>
      <c r="J909" s="8">
        <v>2.8315872172582899</v>
      </c>
      <c r="K909" s="32">
        <v>0</v>
      </c>
      <c r="L909" s="43">
        <v>1.05103692563536</v>
      </c>
      <c r="M909" s="43">
        <v>1</v>
      </c>
      <c r="N909" s="8">
        <v>742.08553412368497</v>
      </c>
      <c r="O909" s="9">
        <f t="shared" si="88"/>
        <v>742.09</v>
      </c>
      <c r="P909" s="6">
        <f t="shared" si="85"/>
        <v>745.12808481359207</v>
      </c>
      <c r="Q909" s="6">
        <f t="shared" si="86"/>
        <v>756.67757012820277</v>
      </c>
      <c r="R909" s="13">
        <f>Q909*Index!$D$22</f>
        <v>988.0574244660894</v>
      </c>
      <c r="T909" s="8">
        <v>22.747950385419902</v>
      </c>
      <c r="U909" s="6">
        <f t="shared" si="87"/>
        <v>23.10054361639391</v>
      </c>
      <c r="V909" s="6">
        <f>U909*Index!$H$27</f>
        <v>25.498677824220646</v>
      </c>
      <c r="X909" s="8">
        <v>1013.55610229031</v>
      </c>
      <c r="Y909" s="41">
        <f t="shared" si="89"/>
        <v>1013.56</v>
      </c>
      <c r="Z909" s="27"/>
      <c r="AA909" s="37"/>
    </row>
    <row r="910" spans="1:27">
      <c r="A910" s="2" t="s">
        <v>1139</v>
      </c>
      <c r="B910" s="2" t="s">
        <v>0</v>
      </c>
      <c r="C910" s="2">
        <v>120</v>
      </c>
      <c r="D910" s="2" t="s">
        <v>1457</v>
      </c>
      <c r="E910" s="2" t="s">
        <v>53</v>
      </c>
      <c r="F910" s="2" t="s">
        <v>40</v>
      </c>
      <c r="G910" s="29">
        <v>140.07535275603101</v>
      </c>
      <c r="H910" s="29">
        <v>135.44335949565499</v>
      </c>
      <c r="I910" s="29">
        <f t="shared" si="84"/>
        <v>141.17052259466664</v>
      </c>
      <c r="J910" s="8">
        <v>2.88957092479427</v>
      </c>
      <c r="K910" s="32">
        <v>0</v>
      </c>
      <c r="L910" s="43">
        <v>1.020786838949</v>
      </c>
      <c r="M910" s="43">
        <v>1</v>
      </c>
      <c r="N910" s="8">
        <v>812.679904131689</v>
      </c>
      <c r="O910" s="9">
        <f t="shared" si="88"/>
        <v>812.68</v>
      </c>
      <c r="P910" s="6">
        <f t="shared" si="85"/>
        <v>816.01189173862895</v>
      </c>
      <c r="Q910" s="6">
        <f t="shared" si="86"/>
        <v>828.66007606057781</v>
      </c>
      <c r="R910" s="13">
        <f>Q910*Index!$D$22</f>
        <v>1082.0510252095437</v>
      </c>
      <c r="T910" s="8">
        <v>23.110146101207</v>
      </c>
      <c r="U910" s="6">
        <f t="shared" si="87"/>
        <v>23.468353365775709</v>
      </c>
      <c r="V910" s="6">
        <f>U910*Index!$H$27</f>
        <v>25.904670966885828</v>
      </c>
      <c r="X910" s="8">
        <v>1107.9556961764299</v>
      </c>
      <c r="Y910" s="41">
        <f t="shared" si="89"/>
        <v>1107.96</v>
      </c>
      <c r="Z910" s="27"/>
      <c r="AA910" s="37"/>
    </row>
    <row r="911" spans="1:27">
      <c r="A911" s="2" t="s">
        <v>1140</v>
      </c>
      <c r="B911" s="2" t="s">
        <v>0</v>
      </c>
      <c r="C911" s="2">
        <v>120</v>
      </c>
      <c r="D911" s="2" t="s">
        <v>1458</v>
      </c>
      <c r="E911" s="2" t="s">
        <v>53</v>
      </c>
      <c r="F911" s="2" t="s">
        <v>215</v>
      </c>
      <c r="G911" s="29">
        <v>140.07535275603101</v>
      </c>
      <c r="H911" s="29">
        <v>164.98307841307201</v>
      </c>
      <c r="I911" s="29">
        <f t="shared" si="84"/>
        <v>166.36641358230537</v>
      </c>
      <c r="J911" s="8">
        <v>3.2077679550421099</v>
      </c>
      <c r="K911" s="32">
        <v>0</v>
      </c>
      <c r="L911" s="43">
        <v>1.0045346564064199</v>
      </c>
      <c r="M911" s="43">
        <v>1</v>
      </c>
      <c r="N911" s="8">
        <v>982.99407814661504</v>
      </c>
      <c r="O911" s="9">
        <f t="shared" si="88"/>
        <v>982.99</v>
      </c>
      <c r="P911" s="6">
        <f t="shared" si="85"/>
        <v>987.0243538670162</v>
      </c>
      <c r="Q911" s="6">
        <f t="shared" si="86"/>
        <v>1002.323231351955</v>
      </c>
      <c r="R911" s="13">
        <f>Q911*Index!$D$22</f>
        <v>1308.8175856519003</v>
      </c>
      <c r="T911" s="8">
        <v>28.0502741223568</v>
      </c>
      <c r="U911" s="6">
        <f t="shared" si="87"/>
        <v>28.485053371253333</v>
      </c>
      <c r="V911" s="6">
        <f>U911*Index!$H$27</f>
        <v>31.442169101330535</v>
      </c>
      <c r="X911" s="8">
        <v>1340.25975475323</v>
      </c>
      <c r="Y911" s="41">
        <f t="shared" si="89"/>
        <v>1340.26</v>
      </c>
      <c r="Z911" s="27"/>
      <c r="AA911" s="37"/>
    </row>
    <row r="912" spans="1:27">
      <c r="A912" s="2" t="s">
        <v>1141</v>
      </c>
      <c r="B912" s="2" t="s">
        <v>0</v>
      </c>
      <c r="C912" s="2">
        <v>120</v>
      </c>
      <c r="D912" s="2" t="s">
        <v>1452</v>
      </c>
      <c r="E912" s="2" t="s">
        <v>53</v>
      </c>
      <c r="F912" s="2" t="s">
        <v>215</v>
      </c>
      <c r="G912" s="29">
        <v>140.07535275603101</v>
      </c>
      <c r="H912" s="29">
        <v>136.105441860556</v>
      </c>
      <c r="I912" s="29">
        <f t="shared" si="84"/>
        <v>127.52119644159581</v>
      </c>
      <c r="J912" s="8">
        <v>3.3752730819649299</v>
      </c>
      <c r="K912" s="32">
        <v>0</v>
      </c>
      <c r="L912" s="43">
        <v>0.96891802186724296</v>
      </c>
      <c r="M912" s="43">
        <v>1</v>
      </c>
      <c r="N912" s="8">
        <v>903.21142933345197</v>
      </c>
      <c r="O912" s="9">
        <f t="shared" si="88"/>
        <v>903.21</v>
      </c>
      <c r="P912" s="6">
        <f t="shared" si="85"/>
        <v>906.91459619371915</v>
      </c>
      <c r="Q912" s="6">
        <f t="shared" si="86"/>
        <v>920.97177243472186</v>
      </c>
      <c r="R912" s="13">
        <f>Q912*Index!$D$22</f>
        <v>1202.590156496439</v>
      </c>
      <c r="T912" s="8">
        <v>27.1286549851405</v>
      </c>
      <c r="U912" s="6">
        <f t="shared" si="87"/>
        <v>27.549149137410179</v>
      </c>
      <c r="V912" s="6">
        <f>U912*Index!$H$27</f>
        <v>30.409105943623949</v>
      </c>
      <c r="X912" s="8">
        <v>1211.7909710835199</v>
      </c>
      <c r="Y912" s="41">
        <f t="shared" si="89"/>
        <v>1211.79</v>
      </c>
      <c r="Z912" s="27"/>
      <c r="AA912" s="37"/>
    </row>
    <row r="913" spans="1:27">
      <c r="A913" s="2" t="s">
        <v>1142</v>
      </c>
      <c r="B913" s="2" t="s">
        <v>0</v>
      </c>
      <c r="C913" s="2">
        <v>120</v>
      </c>
      <c r="D913" s="2" t="s">
        <v>221</v>
      </c>
      <c r="E913" s="2" t="s">
        <v>53</v>
      </c>
      <c r="F913" s="2" t="s">
        <v>40</v>
      </c>
      <c r="G913" s="29">
        <v>140.07535275603101</v>
      </c>
      <c r="H913" s="29">
        <v>98.496609082838901</v>
      </c>
      <c r="I913" s="29">
        <f t="shared" si="84"/>
        <v>105.27386858370554</v>
      </c>
      <c r="J913" s="8">
        <v>3.17753766802032</v>
      </c>
      <c r="K913" s="32">
        <v>1</v>
      </c>
      <c r="L913" s="43">
        <v>1.02840761105634</v>
      </c>
      <c r="M913" s="43">
        <v>1</v>
      </c>
      <c r="N913" s="8">
        <v>779.60639262646805</v>
      </c>
      <c r="O913" s="9">
        <f t="shared" si="88"/>
        <v>779.61</v>
      </c>
      <c r="P913" s="6">
        <f t="shared" si="85"/>
        <v>782.8027788362366</v>
      </c>
      <c r="Q913" s="6">
        <f t="shared" si="86"/>
        <v>794.93622190819826</v>
      </c>
      <c r="R913" s="13">
        <f>Q913*Index!$D$22</f>
        <v>1038.0149578113458</v>
      </c>
      <c r="T913" s="8">
        <v>21.898468369338101</v>
      </c>
      <c r="U913" s="6">
        <f t="shared" si="87"/>
        <v>22.237894629062843</v>
      </c>
      <c r="V913" s="6">
        <f>U913*Index!$H$27</f>
        <v>24.546474751920012</v>
      </c>
      <c r="X913" s="8">
        <v>1062.56143256327</v>
      </c>
      <c r="Y913" s="41">
        <f t="shared" si="89"/>
        <v>1062.56</v>
      </c>
      <c r="Z913" s="27"/>
      <c r="AA913" s="37"/>
    </row>
    <row r="914" spans="1:27">
      <c r="A914" s="2" t="s">
        <v>1143</v>
      </c>
      <c r="B914" s="2" t="s">
        <v>0</v>
      </c>
      <c r="C914" s="2">
        <v>120</v>
      </c>
      <c r="D914" s="2" t="s">
        <v>60</v>
      </c>
      <c r="E914" s="2" t="s">
        <v>54</v>
      </c>
      <c r="F914" s="2" t="s">
        <v>40</v>
      </c>
      <c r="G914" s="29">
        <v>140.07535275603101</v>
      </c>
      <c r="H914" s="29">
        <v>45.114829407156897</v>
      </c>
      <c r="I914" s="29">
        <f t="shared" si="84"/>
        <v>45.405714618187801</v>
      </c>
      <c r="J914" s="8">
        <v>1.93920068430038</v>
      </c>
      <c r="K914" s="32">
        <v>0</v>
      </c>
      <c r="L914" s="43">
        <v>1.00157073775528</v>
      </c>
      <c r="M914" s="43">
        <v>1</v>
      </c>
      <c r="N914" s="8">
        <v>359.68501277684999</v>
      </c>
      <c r="O914" s="9">
        <f t="shared" si="88"/>
        <v>359.69</v>
      </c>
      <c r="P914" s="6">
        <f t="shared" si="85"/>
        <v>361.15972132923508</v>
      </c>
      <c r="Q914" s="6">
        <f t="shared" si="86"/>
        <v>366.75769700983824</v>
      </c>
      <c r="R914" s="13">
        <f>Q914*Index!$D$22</f>
        <v>478.90631335782558</v>
      </c>
      <c r="T914" s="8">
        <v>19.069626422185699</v>
      </c>
      <c r="U914" s="6">
        <f t="shared" si="87"/>
        <v>19.36520563172958</v>
      </c>
      <c r="V914" s="6">
        <f>U914*Index!$H$27</f>
        <v>21.375563605906951</v>
      </c>
      <c r="X914" s="8">
        <v>500.281876963733</v>
      </c>
      <c r="Y914" s="41">
        <f t="shared" si="89"/>
        <v>500.28</v>
      </c>
      <c r="Z914" s="27"/>
      <c r="AA914" s="37"/>
    </row>
    <row r="915" spans="1:27">
      <c r="A915" s="2" t="s">
        <v>1144</v>
      </c>
      <c r="B915" s="2" t="s">
        <v>0</v>
      </c>
      <c r="C915" s="2">
        <v>120</v>
      </c>
      <c r="D915" s="2" t="s">
        <v>61</v>
      </c>
      <c r="E915" s="2" t="s">
        <v>54</v>
      </c>
      <c r="F915" s="2" t="s">
        <v>40</v>
      </c>
      <c r="G915" s="29">
        <v>140.07535275603101</v>
      </c>
      <c r="H915" s="29">
        <v>68.185890325591203</v>
      </c>
      <c r="I915" s="29">
        <f t="shared" si="84"/>
        <v>72.113299074696329</v>
      </c>
      <c r="J915" s="8">
        <v>2.2141459313618301</v>
      </c>
      <c r="K915" s="32">
        <v>0</v>
      </c>
      <c r="L915" s="43">
        <v>1.01885808752023</v>
      </c>
      <c r="M915" s="43">
        <v>1</v>
      </c>
      <c r="N915" s="8">
        <v>469.81664013215601</v>
      </c>
      <c r="O915" s="9">
        <f t="shared" si="88"/>
        <v>469.82</v>
      </c>
      <c r="P915" s="6">
        <f t="shared" si="85"/>
        <v>471.74288835669785</v>
      </c>
      <c r="Q915" s="6">
        <f t="shared" si="86"/>
        <v>479.05490312622669</v>
      </c>
      <c r="R915" s="13">
        <f>Q915*Index!$D$22</f>
        <v>625.54220244767566</v>
      </c>
      <c r="T915" s="8">
        <v>19.6174038299907</v>
      </c>
      <c r="U915" s="6">
        <f t="shared" si="87"/>
        <v>19.921473589355557</v>
      </c>
      <c r="V915" s="6">
        <f>U915*Index!$H$27</f>
        <v>21.989579348176147</v>
      </c>
      <c r="X915" s="8">
        <v>647.531781795852</v>
      </c>
      <c r="Y915" s="41">
        <f t="shared" si="89"/>
        <v>647.53</v>
      </c>
      <c r="Z915" s="27"/>
      <c r="AA915" s="37"/>
    </row>
    <row r="916" spans="1:27">
      <c r="A916" s="2" t="s">
        <v>1145</v>
      </c>
      <c r="B916" s="2" t="s">
        <v>0</v>
      </c>
      <c r="C916" s="2">
        <v>120</v>
      </c>
      <c r="D916" s="2" t="s">
        <v>62</v>
      </c>
      <c r="E916" s="2" t="s">
        <v>54</v>
      </c>
      <c r="F916" s="2" t="s">
        <v>40</v>
      </c>
      <c r="G916" s="29">
        <v>140.07535275603101</v>
      </c>
      <c r="H916" s="29">
        <v>91.859115405552998</v>
      </c>
      <c r="I916" s="29">
        <f t="shared" si="84"/>
        <v>98.812708733127863</v>
      </c>
      <c r="J916" s="8">
        <v>2.2532311271736298</v>
      </c>
      <c r="K916" s="32">
        <v>0</v>
      </c>
      <c r="L916" s="43">
        <v>1.02998085356908</v>
      </c>
      <c r="M916" s="43">
        <v>1</v>
      </c>
      <c r="N916" s="8">
        <v>538.27001605754299</v>
      </c>
      <c r="O916" s="9">
        <f t="shared" si="88"/>
        <v>538.27</v>
      </c>
      <c r="P916" s="6">
        <f t="shared" si="85"/>
        <v>540.47692312337892</v>
      </c>
      <c r="Q916" s="6">
        <f t="shared" si="86"/>
        <v>548.85431543179129</v>
      </c>
      <c r="R916" s="13">
        <f>Q916*Index!$D$22</f>
        <v>716.68515457746855</v>
      </c>
      <c r="T916" s="8">
        <v>20.5545142340866</v>
      </c>
      <c r="U916" s="6">
        <f t="shared" si="87"/>
        <v>20.873109204714943</v>
      </c>
      <c r="V916" s="6">
        <f>U916*Index!$H$27</f>
        <v>23.04000700758769</v>
      </c>
      <c r="X916" s="8">
        <v>739.72516158505698</v>
      </c>
      <c r="Y916" s="41">
        <f t="shared" si="89"/>
        <v>739.73</v>
      </c>
      <c r="Z916" s="27"/>
      <c r="AA916" s="37"/>
    </row>
    <row r="917" spans="1:27">
      <c r="A917" s="2" t="s">
        <v>1146</v>
      </c>
      <c r="B917" s="2" t="s">
        <v>0</v>
      </c>
      <c r="C917" s="2">
        <v>120</v>
      </c>
      <c r="D917" s="2" t="s">
        <v>63</v>
      </c>
      <c r="E917" s="2" t="s">
        <v>54</v>
      </c>
      <c r="F917" s="2" t="s">
        <v>40</v>
      </c>
      <c r="G917" s="29">
        <v>140.07535275603101</v>
      </c>
      <c r="H917" s="29">
        <v>119.428098024272</v>
      </c>
      <c r="I917" s="29">
        <f t="shared" si="84"/>
        <v>132.67235634386566</v>
      </c>
      <c r="J917" s="8">
        <v>2.2739089001080099</v>
      </c>
      <c r="K917" s="32">
        <v>0</v>
      </c>
      <c r="L917" s="43">
        <v>1.05103692563536</v>
      </c>
      <c r="M917" s="43">
        <v>1</v>
      </c>
      <c r="N917" s="8">
        <v>620.20344320632296</v>
      </c>
      <c r="O917" s="9">
        <f t="shared" si="88"/>
        <v>620.20000000000005</v>
      </c>
      <c r="P917" s="6">
        <f t="shared" si="85"/>
        <v>622.74627732346892</v>
      </c>
      <c r="Q917" s="6">
        <f t="shared" si="86"/>
        <v>632.39884462198268</v>
      </c>
      <c r="R917" s="13">
        <f>Q917*Index!$D$22</f>
        <v>825.7762596909804</v>
      </c>
      <c r="T917" s="8">
        <v>19.474505957749699</v>
      </c>
      <c r="U917" s="6">
        <f t="shared" si="87"/>
        <v>19.776360800094821</v>
      </c>
      <c r="V917" s="6">
        <f>U917*Index!$H$27</f>
        <v>21.829401980795598</v>
      </c>
      <c r="X917" s="8">
        <v>847.60566167177603</v>
      </c>
      <c r="Y917" s="41">
        <f t="shared" si="89"/>
        <v>847.61</v>
      </c>
      <c r="Z917" s="27"/>
      <c r="AA917" s="37"/>
    </row>
    <row r="918" spans="1:27">
      <c r="A918" s="2" t="s">
        <v>1147</v>
      </c>
      <c r="B918" s="2" t="s">
        <v>0</v>
      </c>
      <c r="C918" s="2">
        <v>120</v>
      </c>
      <c r="D918" s="2" t="s">
        <v>1457</v>
      </c>
      <c r="E918" s="2" t="s">
        <v>54</v>
      </c>
      <c r="F918" s="2" t="s">
        <v>40</v>
      </c>
      <c r="G918" s="29">
        <v>140.07535275603101</v>
      </c>
      <c r="H918" s="29">
        <v>147.87844411832501</v>
      </c>
      <c r="I918" s="29">
        <f t="shared" si="84"/>
        <v>153.86409331870533</v>
      </c>
      <c r="J918" s="8">
        <v>2.3644604335863799</v>
      </c>
      <c r="K918" s="32">
        <v>0</v>
      </c>
      <c r="L918" s="43">
        <v>1.020786838949</v>
      </c>
      <c r="M918" s="43">
        <v>1</v>
      </c>
      <c r="N918" s="8">
        <v>695.00819011400995</v>
      </c>
      <c r="O918" s="9">
        <f t="shared" si="88"/>
        <v>695.01</v>
      </c>
      <c r="P918" s="6">
        <f t="shared" si="85"/>
        <v>697.8577236934774</v>
      </c>
      <c r="Q918" s="6">
        <f t="shared" si="86"/>
        <v>708.67451841072636</v>
      </c>
      <c r="R918" s="13">
        <f>Q918*Index!$D$22</f>
        <v>925.37581010497343</v>
      </c>
      <c r="T918" s="8">
        <v>22.533436529519701</v>
      </c>
      <c r="U918" s="6">
        <f t="shared" si="87"/>
        <v>22.882704795727257</v>
      </c>
      <c r="V918" s="6">
        <f>U918*Index!$H$27</f>
        <v>25.258224525890249</v>
      </c>
      <c r="X918" s="8">
        <v>950.63403463086399</v>
      </c>
      <c r="Y918" s="41">
        <f t="shared" si="89"/>
        <v>950.63</v>
      </c>
      <c r="Z918" s="27"/>
      <c r="AA918" s="37"/>
    </row>
    <row r="919" spans="1:27">
      <c r="A919" s="2" t="s">
        <v>1148</v>
      </c>
      <c r="B919" s="2" t="s">
        <v>0</v>
      </c>
      <c r="C919" s="2">
        <v>120</v>
      </c>
      <c r="D919" s="2" t="s">
        <v>1458</v>
      </c>
      <c r="E919" s="2" t="s">
        <v>54</v>
      </c>
      <c r="F919" s="2" t="s">
        <v>215</v>
      </c>
      <c r="G919" s="29">
        <v>140.07535275603101</v>
      </c>
      <c r="H919" s="29">
        <v>180.66418424415701</v>
      </c>
      <c r="I919" s="29">
        <f t="shared" si="84"/>
        <v>182.1186278404071</v>
      </c>
      <c r="J919" s="8">
        <v>2.30496843471875</v>
      </c>
      <c r="K919" s="32">
        <v>0</v>
      </c>
      <c r="L919" s="43">
        <v>1.0045346564064199</v>
      </c>
      <c r="M919" s="43">
        <v>1</v>
      </c>
      <c r="N919" s="8">
        <v>742.64695513117294</v>
      </c>
      <c r="O919" s="9">
        <f t="shared" si="88"/>
        <v>742.65</v>
      </c>
      <c r="P919" s="6">
        <f t="shared" si="85"/>
        <v>745.69180764721079</v>
      </c>
      <c r="Q919" s="6">
        <f t="shared" si="86"/>
        <v>757.25003066574266</v>
      </c>
      <c r="R919" s="13">
        <f>Q919*Index!$D$22</f>
        <v>988.80493424655538</v>
      </c>
      <c r="T919" s="8">
        <v>26.0127801103792</v>
      </c>
      <c r="U919" s="6">
        <f t="shared" si="87"/>
        <v>26.415978202090081</v>
      </c>
      <c r="V919" s="6">
        <f>U919*Index!$H$27</f>
        <v>29.158297257936034</v>
      </c>
      <c r="X919" s="8">
        <v>1017.96323150449</v>
      </c>
      <c r="Y919" s="41">
        <f t="shared" si="89"/>
        <v>1017.96</v>
      </c>
      <c r="Z919" s="27"/>
      <c r="AA919" s="37"/>
    </row>
    <row r="920" spans="1:27">
      <c r="A920" s="2" t="s">
        <v>1149</v>
      </c>
      <c r="B920" s="2" t="s">
        <v>0</v>
      </c>
      <c r="C920" s="2">
        <v>120</v>
      </c>
      <c r="D920" s="2" t="s">
        <v>1452</v>
      </c>
      <c r="E920" s="2" t="s">
        <v>54</v>
      </c>
      <c r="F920" s="2" t="s">
        <v>215</v>
      </c>
      <c r="G920" s="29">
        <v>140.07535275603101</v>
      </c>
      <c r="H920" s="29">
        <v>148.98839869122199</v>
      </c>
      <c r="I920" s="29">
        <f t="shared" si="84"/>
        <v>140.00372548976577</v>
      </c>
      <c r="J920" s="8">
        <v>2.48077722076644</v>
      </c>
      <c r="K920" s="32">
        <v>0</v>
      </c>
      <c r="L920" s="43">
        <v>0.96891802186724296</v>
      </c>
      <c r="M920" s="43">
        <v>1</v>
      </c>
      <c r="N920" s="8">
        <v>694.81379732543405</v>
      </c>
      <c r="O920" s="9">
        <f t="shared" si="88"/>
        <v>694.81</v>
      </c>
      <c r="P920" s="6">
        <f t="shared" si="85"/>
        <v>697.66253389446831</v>
      </c>
      <c r="Q920" s="6">
        <f t="shared" si="86"/>
        <v>708.47630316983259</v>
      </c>
      <c r="R920" s="13">
        <f>Q920*Index!$D$22</f>
        <v>925.11698382527516</v>
      </c>
      <c r="T920" s="8">
        <v>23.9519933407169</v>
      </c>
      <c r="U920" s="6">
        <f t="shared" si="87"/>
        <v>24.323249237498015</v>
      </c>
      <c r="V920" s="6">
        <f>U920*Index!$H$27</f>
        <v>26.848316050235006</v>
      </c>
      <c r="X920" s="8">
        <v>935.59095314546596</v>
      </c>
      <c r="Y920" s="41">
        <f t="shared" si="89"/>
        <v>935.59</v>
      </c>
      <c r="Z920" s="27"/>
      <c r="AA920" s="37"/>
    </row>
    <row r="921" spans="1:27">
      <c r="A921" s="2" t="s">
        <v>1150</v>
      </c>
      <c r="B921" s="2" t="s">
        <v>0</v>
      </c>
      <c r="C921" s="2">
        <v>120</v>
      </c>
      <c r="D921" s="2" t="s">
        <v>221</v>
      </c>
      <c r="E921" s="2" t="s">
        <v>54</v>
      </c>
      <c r="F921" s="2" t="s">
        <v>40</v>
      </c>
      <c r="G921" s="29">
        <v>140.07535275603101</v>
      </c>
      <c r="H921" s="29">
        <v>108.058633408934</v>
      </c>
      <c r="I921" s="29">
        <f t="shared" si="84"/>
        <v>115.10752717776757</v>
      </c>
      <c r="J921" s="8">
        <v>2.5715442965362398</v>
      </c>
      <c r="K921" s="32">
        <v>1</v>
      </c>
      <c r="L921" s="43">
        <v>1.02840761105634</v>
      </c>
      <c r="M921" s="43">
        <v>1</v>
      </c>
      <c r="N921" s="8">
        <v>656.21407946745296</v>
      </c>
      <c r="O921" s="9">
        <f t="shared" si="88"/>
        <v>656.21</v>
      </c>
      <c r="P921" s="6">
        <f t="shared" si="85"/>
        <v>658.90455719326951</v>
      </c>
      <c r="Q921" s="6">
        <f t="shared" si="86"/>
        <v>669.1175778297652</v>
      </c>
      <c r="R921" s="13">
        <f>Q921*Index!$D$22</f>
        <v>873.72299208426671</v>
      </c>
      <c r="T921" s="8">
        <v>23.683107252372402</v>
      </c>
      <c r="U921" s="6">
        <f t="shared" si="87"/>
        <v>24.050195414784177</v>
      </c>
      <c r="V921" s="6">
        <f>U921*Index!$H$27</f>
        <v>26.546915720889039</v>
      </c>
      <c r="X921" s="8">
        <v>900.26990780515598</v>
      </c>
      <c r="Y921" s="41">
        <f t="shared" si="89"/>
        <v>900.27</v>
      </c>
      <c r="Z921" s="27"/>
      <c r="AA921" s="37"/>
    </row>
    <row r="922" spans="1:27">
      <c r="A922" s="2" t="s">
        <v>1151</v>
      </c>
      <c r="B922" s="2" t="s">
        <v>0</v>
      </c>
      <c r="C922" s="2">
        <v>120</v>
      </c>
      <c r="D922" s="2" t="s">
        <v>60</v>
      </c>
      <c r="E922" s="2" t="s">
        <v>55</v>
      </c>
      <c r="F922" s="2" t="s">
        <v>40</v>
      </c>
      <c r="G922" s="29">
        <v>140.07535275603101</v>
      </c>
      <c r="H922" s="29">
        <v>37.8650726116351</v>
      </c>
      <c r="I922" s="29">
        <f t="shared" si="84"/>
        <v>38.144570355950691</v>
      </c>
      <c r="J922" s="8">
        <v>1.3558380158188299</v>
      </c>
      <c r="K922" s="32">
        <v>1</v>
      </c>
      <c r="L922" s="43">
        <v>1.00157073775528</v>
      </c>
      <c r="M922" s="43">
        <v>1</v>
      </c>
      <c r="N922" s="8">
        <v>241.63734693153501</v>
      </c>
      <c r="O922" s="9">
        <f t="shared" si="88"/>
        <v>241.64</v>
      </c>
      <c r="P922" s="6">
        <f t="shared" si="85"/>
        <v>242.6280600539543</v>
      </c>
      <c r="Q922" s="6">
        <f t="shared" si="86"/>
        <v>246.38879498479062</v>
      </c>
      <c r="R922" s="13">
        <f>Q922*Index!$D$22</f>
        <v>321.73053332178034</v>
      </c>
      <c r="T922" s="8">
        <v>17.966313436936101</v>
      </c>
      <c r="U922" s="6">
        <f t="shared" si="87"/>
        <v>18.244791295208611</v>
      </c>
      <c r="V922" s="6">
        <f>U922*Index!$H$27</f>
        <v>20.138835818414051</v>
      </c>
      <c r="X922" s="8">
        <v>341.86936914019498</v>
      </c>
      <c r="Y922" s="41">
        <f t="shared" si="89"/>
        <v>341.87</v>
      </c>
      <c r="Z922" s="27"/>
      <c r="AA922" s="37"/>
    </row>
    <row r="923" spans="1:27">
      <c r="A923" s="2" t="s">
        <v>1152</v>
      </c>
      <c r="B923" s="2" t="s">
        <v>0</v>
      </c>
      <c r="C923" s="2">
        <v>120</v>
      </c>
      <c r="D923" s="2" t="s">
        <v>61</v>
      </c>
      <c r="E923" s="2" t="s">
        <v>55</v>
      </c>
      <c r="F923" s="2" t="s">
        <v>40</v>
      </c>
      <c r="G923" s="29">
        <v>140.07535275603101</v>
      </c>
      <c r="H923" s="29">
        <v>57.2847103131148</v>
      </c>
      <c r="I923" s="29">
        <f t="shared" si="84"/>
        <v>61.006543655470864</v>
      </c>
      <c r="J923" s="8">
        <v>1.6801439959973401</v>
      </c>
      <c r="K923" s="32">
        <v>0</v>
      </c>
      <c r="L923" s="43">
        <v>1.01885808752023</v>
      </c>
      <c r="M923" s="43">
        <v>1</v>
      </c>
      <c r="N923" s="8">
        <v>337.84654095954397</v>
      </c>
      <c r="O923" s="9">
        <f t="shared" si="88"/>
        <v>337.85</v>
      </c>
      <c r="P923" s="6">
        <f t="shared" si="85"/>
        <v>339.2317117774781</v>
      </c>
      <c r="Q923" s="6">
        <f t="shared" si="86"/>
        <v>344.489803310029</v>
      </c>
      <c r="R923" s="13">
        <f>Q923*Index!$D$22</f>
        <v>449.82925522117381</v>
      </c>
      <c r="T923" s="8">
        <v>19.484157663943002</v>
      </c>
      <c r="U923" s="6">
        <f t="shared" si="87"/>
        <v>19.786162107734121</v>
      </c>
      <c r="V923" s="6">
        <f>U923*Index!$H$27</f>
        <v>21.840220790512838</v>
      </c>
      <c r="X923" s="8">
        <v>471.66947601168698</v>
      </c>
      <c r="Y923" s="41">
        <f t="shared" si="89"/>
        <v>471.67</v>
      </c>
      <c r="Z923" s="27"/>
      <c r="AA923" s="37"/>
    </row>
    <row r="924" spans="1:27">
      <c r="A924" s="2" t="s">
        <v>1153</v>
      </c>
      <c r="B924" s="2" t="s">
        <v>0</v>
      </c>
      <c r="C924" s="2">
        <v>120</v>
      </c>
      <c r="D924" s="2" t="s">
        <v>62</v>
      </c>
      <c r="E924" s="2" t="s">
        <v>55</v>
      </c>
      <c r="F924" s="2" t="s">
        <v>40</v>
      </c>
      <c r="G924" s="29">
        <v>140.07535275603101</v>
      </c>
      <c r="H924" s="29">
        <v>77.257902897751904</v>
      </c>
      <c r="I924" s="29">
        <f t="shared" si="84"/>
        <v>83.773739411199386</v>
      </c>
      <c r="J924" s="8">
        <v>1.72438944929476</v>
      </c>
      <c r="K924" s="32">
        <v>0</v>
      </c>
      <c r="L924" s="43">
        <v>1.02998085356908</v>
      </c>
      <c r="M924" s="43">
        <v>1</v>
      </c>
      <c r="N924" s="8">
        <v>386.00301276738298</v>
      </c>
      <c r="O924" s="9">
        <f t="shared" si="88"/>
        <v>386</v>
      </c>
      <c r="P924" s="6">
        <f t="shared" si="85"/>
        <v>387.58562511972923</v>
      </c>
      <c r="Q924" s="6">
        <f t="shared" si="86"/>
        <v>393.59320230908509</v>
      </c>
      <c r="R924" s="13">
        <f>Q924*Index!$D$22</f>
        <v>513.94768539919266</v>
      </c>
      <c r="T924" s="8">
        <v>21.734085765239101</v>
      </c>
      <c r="U924" s="6">
        <f t="shared" si="87"/>
        <v>22.07096409460031</v>
      </c>
      <c r="V924" s="6">
        <f>U924*Index!$H$27</f>
        <v>24.362214676141349</v>
      </c>
      <c r="X924" s="8">
        <v>538.30990007533399</v>
      </c>
      <c r="Y924" s="41">
        <f t="shared" si="89"/>
        <v>538.30999999999995</v>
      </c>
      <c r="Z924" s="27"/>
      <c r="AA924" s="37"/>
    </row>
    <row r="925" spans="1:27">
      <c r="A925" s="2" t="s">
        <v>1154</v>
      </c>
      <c r="B925" s="2" t="s">
        <v>0</v>
      </c>
      <c r="C925" s="2">
        <v>120</v>
      </c>
      <c r="D925" s="2" t="s">
        <v>63</v>
      </c>
      <c r="E925" s="2" t="s">
        <v>55</v>
      </c>
      <c r="F925" s="2" t="s">
        <v>40</v>
      </c>
      <c r="G925" s="29">
        <v>140.07535275603101</v>
      </c>
      <c r="H925" s="29">
        <v>100.52541348107501</v>
      </c>
      <c r="I925" s="29">
        <f t="shared" si="84"/>
        <v>112.80493689532884</v>
      </c>
      <c r="J925" s="8">
        <v>1.71269449571428</v>
      </c>
      <c r="K925" s="32">
        <v>0</v>
      </c>
      <c r="L925" s="43">
        <v>1.05103692563536</v>
      </c>
      <c r="M925" s="43">
        <v>1</v>
      </c>
      <c r="N925" s="8">
        <v>433.10668016051602</v>
      </c>
      <c r="O925" s="9">
        <f t="shared" si="88"/>
        <v>433.11</v>
      </c>
      <c r="P925" s="6">
        <f t="shared" si="85"/>
        <v>434.88241754917414</v>
      </c>
      <c r="Q925" s="6">
        <f t="shared" si="86"/>
        <v>441.62309502118637</v>
      </c>
      <c r="R925" s="13">
        <f>Q925*Index!$D$22</f>
        <v>576.6643483002232</v>
      </c>
      <c r="T925" s="8">
        <v>19.137765048878599</v>
      </c>
      <c r="U925" s="6">
        <f t="shared" si="87"/>
        <v>19.43440040713622</v>
      </c>
      <c r="V925" s="6">
        <f>U925*Index!$H$27</f>
        <v>21.451941690964702</v>
      </c>
      <c r="X925" s="8">
        <v>598.11628999118795</v>
      </c>
      <c r="Y925" s="41">
        <f t="shared" si="89"/>
        <v>598.12</v>
      </c>
      <c r="Z925" s="27"/>
      <c r="AA925" s="37"/>
    </row>
    <row r="926" spans="1:27">
      <c r="A926" s="2" t="s">
        <v>1155</v>
      </c>
      <c r="B926" s="2" t="s">
        <v>0</v>
      </c>
      <c r="C926" s="2">
        <v>120</v>
      </c>
      <c r="D926" s="2" t="s">
        <v>1457</v>
      </c>
      <c r="E926" s="2" t="s">
        <v>55</v>
      </c>
      <c r="F926" s="2" t="s">
        <v>40</v>
      </c>
      <c r="G926" s="29">
        <v>140.07535275603101</v>
      </c>
      <c r="H926" s="29">
        <v>124.600030524692</v>
      </c>
      <c r="I926" s="29">
        <f t="shared" si="84"/>
        <v>130.10179509071321</v>
      </c>
      <c r="J926" s="8">
        <v>1.71060167776137</v>
      </c>
      <c r="K926" s="32">
        <v>0</v>
      </c>
      <c r="L926" s="43">
        <v>1.020786838949</v>
      </c>
      <c r="M926" s="43">
        <v>1</v>
      </c>
      <c r="N926" s="8">
        <v>462.16548239942301</v>
      </c>
      <c r="O926" s="9">
        <f t="shared" si="88"/>
        <v>462.17</v>
      </c>
      <c r="P926" s="6">
        <f t="shared" si="85"/>
        <v>464.06036087726062</v>
      </c>
      <c r="Q926" s="6">
        <f t="shared" si="86"/>
        <v>471.25329647085817</v>
      </c>
      <c r="R926" s="13">
        <f>Q926*Index!$D$22</f>
        <v>615.35498971280504</v>
      </c>
      <c r="T926" s="8">
        <v>21.2257546841752</v>
      </c>
      <c r="U926" s="6">
        <f t="shared" si="87"/>
        <v>21.554753881779916</v>
      </c>
      <c r="V926" s="6">
        <f>U926*Index!$H$27</f>
        <v>23.792415188957925</v>
      </c>
      <c r="X926" s="8">
        <v>639.14740490176303</v>
      </c>
      <c r="Y926" s="41">
        <f t="shared" si="89"/>
        <v>639.15</v>
      </c>
      <c r="Z926" s="27"/>
      <c r="AA926" s="37"/>
    </row>
    <row r="927" spans="1:27">
      <c r="A927" s="2" t="s">
        <v>1156</v>
      </c>
      <c r="B927" s="2" t="s">
        <v>0</v>
      </c>
      <c r="C927" s="2">
        <v>120</v>
      </c>
      <c r="D927" s="2" t="s">
        <v>1458</v>
      </c>
      <c r="E927" s="2" t="s">
        <v>55</v>
      </c>
      <c r="F927" s="2" t="s">
        <v>215</v>
      </c>
      <c r="G927" s="29">
        <v>140.07535275603101</v>
      </c>
      <c r="H927" s="29">
        <v>151.77847684570901</v>
      </c>
      <c r="I927" s="29">
        <f t="shared" si="84"/>
        <v>153.10193368385075</v>
      </c>
      <c r="J927" s="8">
        <v>1.55933154650274</v>
      </c>
      <c r="K927" s="32">
        <v>0</v>
      </c>
      <c r="L927" s="43">
        <v>1.0045346564064199</v>
      </c>
      <c r="M927" s="43">
        <v>1</v>
      </c>
      <c r="N927" s="8">
        <v>457.16059146377597</v>
      </c>
      <c r="O927" s="9">
        <f t="shared" si="88"/>
        <v>457.16</v>
      </c>
      <c r="P927" s="6">
        <f t="shared" si="85"/>
        <v>459.03494988877748</v>
      </c>
      <c r="Q927" s="6">
        <f t="shared" si="86"/>
        <v>466.14999161205355</v>
      </c>
      <c r="R927" s="13">
        <f>Q927*Index!$D$22</f>
        <v>608.69117614925324</v>
      </c>
      <c r="T927" s="8">
        <v>27.259585008787301</v>
      </c>
      <c r="U927" s="6">
        <f t="shared" si="87"/>
        <v>27.682108576423506</v>
      </c>
      <c r="V927" s="6">
        <f>U927*Index!$H$27</f>
        <v>30.555868286337127</v>
      </c>
      <c r="X927" s="8">
        <v>639.24704443559096</v>
      </c>
      <c r="Y927" s="41">
        <f t="shared" si="89"/>
        <v>639.25</v>
      </c>
      <c r="Z927" s="27"/>
      <c r="AA927" s="37"/>
    </row>
    <row r="928" spans="1:27">
      <c r="A928" s="2" t="s">
        <v>1157</v>
      </c>
      <c r="B928" s="2" t="s">
        <v>0</v>
      </c>
      <c r="C928" s="2">
        <v>120</v>
      </c>
      <c r="D928" s="2" t="s">
        <v>1452</v>
      </c>
      <c r="E928" s="2" t="s">
        <v>55</v>
      </c>
      <c r="F928" s="2" t="s">
        <v>215</v>
      </c>
      <c r="G928" s="29">
        <v>140.07535275603101</v>
      </c>
      <c r="H928" s="29">
        <v>125.211732432031</v>
      </c>
      <c r="I928" s="29">
        <f t="shared" si="84"/>
        <v>116.9660850513128</v>
      </c>
      <c r="J928" s="8">
        <v>1.61943236399325</v>
      </c>
      <c r="K928" s="32">
        <v>0</v>
      </c>
      <c r="L928" s="43">
        <v>0.96891802186724296</v>
      </c>
      <c r="M928" s="43">
        <v>1</v>
      </c>
      <c r="N928" s="8">
        <v>416.26122327257099</v>
      </c>
      <c r="O928" s="9">
        <f t="shared" si="88"/>
        <v>416.26</v>
      </c>
      <c r="P928" s="6">
        <f t="shared" si="85"/>
        <v>417.96789428798854</v>
      </c>
      <c r="Q928" s="6">
        <f t="shared" si="86"/>
        <v>424.44639664945237</v>
      </c>
      <c r="R928" s="13">
        <f>Q928*Index!$D$22</f>
        <v>554.23529129628571</v>
      </c>
      <c r="T928" s="8">
        <v>21.950873961727499</v>
      </c>
      <c r="U928" s="6">
        <f t="shared" si="87"/>
        <v>22.291112508134276</v>
      </c>
      <c r="V928" s="6">
        <f>U928*Index!$H$27</f>
        <v>24.605217332850785</v>
      </c>
      <c r="X928" s="8">
        <v>568.88412136278498</v>
      </c>
      <c r="Y928" s="41">
        <f t="shared" si="89"/>
        <v>568.88</v>
      </c>
      <c r="Z928" s="27"/>
      <c r="AA928" s="37"/>
    </row>
    <row r="929" spans="1:27">
      <c r="A929" s="2" t="s">
        <v>1158</v>
      </c>
      <c r="B929" s="2" t="s">
        <v>0</v>
      </c>
      <c r="C929" s="2">
        <v>120</v>
      </c>
      <c r="D929" s="2" t="s">
        <v>221</v>
      </c>
      <c r="E929" s="2" t="s">
        <v>55</v>
      </c>
      <c r="F929" s="2" t="s">
        <v>40</v>
      </c>
      <c r="G929" s="29">
        <v>140.07535275603101</v>
      </c>
      <c r="H929" s="29">
        <v>90.614675728280204</v>
      </c>
      <c r="I929" s="29">
        <f t="shared" si="84"/>
        <v>97.168028332038517</v>
      </c>
      <c r="J929" s="8">
        <v>1.98571818047772</v>
      </c>
      <c r="K929" s="32">
        <v>1</v>
      </c>
      <c r="L929" s="43">
        <v>1.02840761105634</v>
      </c>
      <c r="M929" s="43">
        <v>1</v>
      </c>
      <c r="N929" s="8">
        <v>471.09849502458502</v>
      </c>
      <c r="O929" s="9">
        <f t="shared" si="88"/>
        <v>471.1</v>
      </c>
      <c r="P929" s="6">
        <f t="shared" si="85"/>
        <v>473.02999885418581</v>
      </c>
      <c r="Q929" s="6">
        <f t="shared" si="86"/>
        <v>480.36196383642573</v>
      </c>
      <c r="R929" s="13">
        <f>Q929*Index!$D$22</f>
        <v>627.24894134139129</v>
      </c>
      <c r="T929" s="8">
        <v>21.3404729387176</v>
      </c>
      <c r="U929" s="6">
        <f t="shared" si="87"/>
        <v>21.671250269267723</v>
      </c>
      <c r="V929" s="6">
        <f>U929*Index!$H$27</f>
        <v>23.92100540317821</v>
      </c>
      <c r="X929" s="8">
        <v>651.16994674456998</v>
      </c>
      <c r="Y929" s="41">
        <f t="shared" si="89"/>
        <v>651.16999999999996</v>
      </c>
      <c r="Z929" s="27"/>
      <c r="AA929" s="37"/>
    </row>
    <row r="930" spans="1:27">
      <c r="A930" s="2" t="s">
        <v>1159</v>
      </c>
      <c r="B930" s="2" t="s">
        <v>0</v>
      </c>
      <c r="C930" s="2">
        <v>120</v>
      </c>
      <c r="D930" s="2" t="s">
        <v>60</v>
      </c>
      <c r="E930" s="2" t="s">
        <v>56</v>
      </c>
      <c r="F930" s="2" t="s">
        <v>40</v>
      </c>
      <c r="G930" s="29">
        <v>140.07535275603101</v>
      </c>
      <c r="H930" s="29">
        <v>40.665747310789101</v>
      </c>
      <c r="I930" s="29">
        <f t="shared" si="84"/>
        <v>40.949644180594902</v>
      </c>
      <c r="J930" s="8">
        <v>1.3839569813957</v>
      </c>
      <c r="K930" s="32">
        <v>1</v>
      </c>
      <c r="L930" s="43">
        <v>1.00157073775528</v>
      </c>
      <c r="M930" s="43">
        <v>1</v>
      </c>
      <c r="N930" s="8">
        <v>250.53080831758001</v>
      </c>
      <c r="O930" s="9">
        <f t="shared" si="88"/>
        <v>250.53</v>
      </c>
      <c r="P930" s="6">
        <f t="shared" si="85"/>
        <v>251.55798463168207</v>
      </c>
      <c r="Q930" s="6">
        <f t="shared" si="86"/>
        <v>255.45713339347316</v>
      </c>
      <c r="R930" s="13">
        <f>Q930*Index!$D$22</f>
        <v>333.57182404584887</v>
      </c>
      <c r="T930" s="8">
        <v>17.9347904101373</v>
      </c>
      <c r="U930" s="6">
        <f t="shared" si="87"/>
        <v>18.21277966149443</v>
      </c>
      <c r="V930" s="6">
        <f>U930*Index!$H$27</f>
        <v>20.103500964470371</v>
      </c>
      <c r="X930" s="8">
        <v>353.675325010319</v>
      </c>
      <c r="Y930" s="41">
        <f t="shared" si="89"/>
        <v>353.68</v>
      </c>
      <c r="Z930" s="27"/>
      <c r="AA930" s="37"/>
    </row>
    <row r="931" spans="1:27">
      <c r="A931" s="2" t="s">
        <v>1160</v>
      </c>
      <c r="B931" s="2" t="s">
        <v>0</v>
      </c>
      <c r="C931" s="2">
        <v>120</v>
      </c>
      <c r="D931" s="2" t="s">
        <v>61</v>
      </c>
      <c r="E931" s="2" t="s">
        <v>56</v>
      </c>
      <c r="F931" s="2" t="s">
        <v>40</v>
      </c>
      <c r="G931" s="29">
        <v>140.07535275603101</v>
      </c>
      <c r="H931" s="29">
        <v>61.521073365498999</v>
      </c>
      <c r="I931" s="29">
        <f t="shared" si="84"/>
        <v>65.322796413064395</v>
      </c>
      <c r="J931" s="8">
        <v>1.6848644453177899</v>
      </c>
      <c r="K931" s="32">
        <v>0</v>
      </c>
      <c r="L931" s="43">
        <v>1.01885808752023</v>
      </c>
      <c r="M931" s="43">
        <v>1</v>
      </c>
      <c r="N931" s="8">
        <v>346.06803866908803</v>
      </c>
      <c r="O931" s="9">
        <f t="shared" si="88"/>
        <v>346.07</v>
      </c>
      <c r="P931" s="6">
        <f t="shared" si="85"/>
        <v>347.48691762763127</v>
      </c>
      <c r="Q931" s="6">
        <f t="shared" si="86"/>
        <v>352.8729648508596</v>
      </c>
      <c r="R931" s="13">
        <f>Q931*Index!$D$22</f>
        <v>460.77585299003971</v>
      </c>
      <c r="T931" s="8">
        <v>20.863318914737398</v>
      </c>
      <c r="U931" s="6">
        <f t="shared" si="87"/>
        <v>21.186700357915829</v>
      </c>
      <c r="V931" s="6">
        <f>U931*Index!$H$27</f>
        <v>23.386152964876789</v>
      </c>
      <c r="X931" s="8">
        <v>484.16200595491699</v>
      </c>
      <c r="Y931" s="41">
        <f t="shared" si="89"/>
        <v>484.16</v>
      </c>
      <c r="Z931" s="27"/>
      <c r="AA931" s="37"/>
    </row>
    <row r="932" spans="1:27">
      <c r="A932" s="2" t="s">
        <v>1161</v>
      </c>
      <c r="B932" s="2" t="s">
        <v>0</v>
      </c>
      <c r="C932" s="2">
        <v>120</v>
      </c>
      <c r="D932" s="2" t="s">
        <v>62</v>
      </c>
      <c r="E932" s="2" t="s">
        <v>56</v>
      </c>
      <c r="F932" s="2" t="s">
        <v>40</v>
      </c>
      <c r="G932" s="29">
        <v>140.07535275603101</v>
      </c>
      <c r="H932" s="29">
        <v>82.970313232553195</v>
      </c>
      <c r="I932" s="29">
        <f t="shared" si="84"/>
        <v>89.657412683774851</v>
      </c>
      <c r="J932" s="8">
        <v>1.7711069120670599</v>
      </c>
      <c r="K932" s="32">
        <v>0</v>
      </c>
      <c r="L932" s="43">
        <v>1.02998085356908</v>
      </c>
      <c r="M932" s="43">
        <v>1</v>
      </c>
      <c r="N932" s="8">
        <v>406.88128879872102</v>
      </c>
      <c r="O932" s="9">
        <f t="shared" si="88"/>
        <v>406.88</v>
      </c>
      <c r="P932" s="6">
        <f t="shared" si="85"/>
        <v>408.54950208279575</v>
      </c>
      <c r="Q932" s="6">
        <f t="shared" si="86"/>
        <v>414.88201936507915</v>
      </c>
      <c r="R932" s="13">
        <f>Q932*Index!$D$22</f>
        <v>541.74628097103096</v>
      </c>
      <c r="T932" s="8">
        <v>25.378250615334899</v>
      </c>
      <c r="U932" s="6">
        <f t="shared" si="87"/>
        <v>25.771613499872593</v>
      </c>
      <c r="V932" s="6">
        <f>U932*Index!$H$27</f>
        <v>28.447039193364635</v>
      </c>
      <c r="X932" s="8">
        <v>570.19332016439603</v>
      </c>
      <c r="Y932" s="41">
        <f t="shared" si="89"/>
        <v>570.19000000000005</v>
      </c>
      <c r="Z932" s="27"/>
      <c r="AA932" s="37"/>
    </row>
    <row r="933" spans="1:27">
      <c r="A933" s="2" t="s">
        <v>1162</v>
      </c>
      <c r="B933" s="2" t="s">
        <v>0</v>
      </c>
      <c r="C933" s="2">
        <v>120</v>
      </c>
      <c r="D933" s="2" t="s">
        <v>63</v>
      </c>
      <c r="E933" s="2" t="s">
        <v>56</v>
      </c>
      <c r="F933" s="2" t="s">
        <v>40</v>
      </c>
      <c r="G933" s="29">
        <v>140.07535275603101</v>
      </c>
      <c r="H933" s="29">
        <v>107.95723419434201</v>
      </c>
      <c r="I933" s="29">
        <f t="shared" si="84"/>
        <v>120.61605488967416</v>
      </c>
      <c r="J933" s="8">
        <v>1.71542144161225</v>
      </c>
      <c r="K933" s="32">
        <v>0</v>
      </c>
      <c r="L933" s="43">
        <v>1.05103692563536</v>
      </c>
      <c r="M933" s="43">
        <v>1</v>
      </c>
      <c r="N933" s="8">
        <v>447.19563031951998</v>
      </c>
      <c r="O933" s="9">
        <f t="shared" si="88"/>
        <v>447.2</v>
      </c>
      <c r="P933" s="6">
        <f t="shared" si="85"/>
        <v>449.02913240383003</v>
      </c>
      <c r="Q933" s="6">
        <f t="shared" si="86"/>
        <v>455.98908395608942</v>
      </c>
      <c r="R933" s="13">
        <f>Q933*Index!$D$22</f>
        <v>595.42322604061087</v>
      </c>
      <c r="T933" s="8">
        <v>17.663475812190399</v>
      </c>
      <c r="U933" s="6">
        <f t="shared" si="87"/>
        <v>17.937259687279351</v>
      </c>
      <c r="V933" s="6">
        <f>U933*Index!$H$27</f>
        <v>19.7993784653071</v>
      </c>
      <c r="X933" s="8">
        <v>615.22260450591796</v>
      </c>
      <c r="Y933" s="41">
        <f t="shared" si="89"/>
        <v>615.22</v>
      </c>
      <c r="Z933" s="27"/>
      <c r="AA933" s="37"/>
    </row>
    <row r="934" spans="1:27">
      <c r="A934" s="2" t="s">
        <v>1163</v>
      </c>
      <c r="B934" s="2" t="s">
        <v>0</v>
      </c>
      <c r="C934" s="2">
        <v>120</v>
      </c>
      <c r="D934" s="2" t="s">
        <v>1457</v>
      </c>
      <c r="E934" s="2" t="s">
        <v>56</v>
      </c>
      <c r="F934" s="2" t="s">
        <v>40</v>
      </c>
      <c r="G934" s="29">
        <v>140.07535275603101</v>
      </c>
      <c r="H934" s="29">
        <v>133.81013811185099</v>
      </c>
      <c r="I934" s="29">
        <f t="shared" si="84"/>
        <v>139.50335170098947</v>
      </c>
      <c r="J934" s="8">
        <v>1.73555076523386</v>
      </c>
      <c r="K934" s="32">
        <v>0</v>
      </c>
      <c r="L934" s="43">
        <v>1.020786838949</v>
      </c>
      <c r="M934" s="43">
        <v>1</v>
      </c>
      <c r="N934" s="8">
        <v>485.22303446347303</v>
      </c>
      <c r="O934" s="9">
        <f t="shared" si="88"/>
        <v>485.22</v>
      </c>
      <c r="P934" s="6">
        <f t="shared" si="85"/>
        <v>487.21244890477328</v>
      </c>
      <c r="Q934" s="6">
        <f t="shared" si="86"/>
        <v>494.76424186279729</v>
      </c>
      <c r="R934" s="13">
        <f>Q934*Index!$D$22</f>
        <v>646.05520479488609</v>
      </c>
      <c r="T934" s="8">
        <v>23.978616843133398</v>
      </c>
      <c r="U934" s="6">
        <f t="shared" si="87"/>
        <v>24.350285404201969</v>
      </c>
      <c r="V934" s="6">
        <f>U934*Index!$H$27</f>
        <v>26.878158919555915</v>
      </c>
      <c r="X934" s="8">
        <v>672.93336371444195</v>
      </c>
      <c r="Y934" s="41">
        <f t="shared" si="89"/>
        <v>672.93</v>
      </c>
      <c r="Z934" s="27"/>
      <c r="AA934" s="37"/>
    </row>
    <row r="935" spans="1:27">
      <c r="A935" s="2" t="s">
        <v>1164</v>
      </c>
      <c r="B935" s="2" t="s">
        <v>0</v>
      </c>
      <c r="C935" s="2">
        <v>120</v>
      </c>
      <c r="D935" s="2" t="s">
        <v>1458</v>
      </c>
      <c r="E935" s="2" t="s">
        <v>56</v>
      </c>
      <c r="F935" s="2" t="s">
        <v>215</v>
      </c>
      <c r="G935" s="29">
        <v>140.07535275603101</v>
      </c>
      <c r="H935" s="29">
        <v>163.00294145526701</v>
      </c>
      <c r="I935" s="29">
        <f t="shared" si="84"/>
        <v>164.37729738375913</v>
      </c>
      <c r="J935" s="8">
        <v>2.1204336079483501</v>
      </c>
      <c r="K935" s="32">
        <v>0</v>
      </c>
      <c r="L935" s="43">
        <v>1.0045346564064199</v>
      </c>
      <c r="M935" s="43">
        <v>1</v>
      </c>
      <c r="N935" s="8">
        <v>645.57163138534997</v>
      </c>
      <c r="O935" s="9">
        <f t="shared" si="88"/>
        <v>645.57000000000005</v>
      </c>
      <c r="P935" s="6">
        <f t="shared" si="85"/>
        <v>648.21847507402993</v>
      </c>
      <c r="Q935" s="6">
        <f t="shared" si="86"/>
        <v>658.26586143767747</v>
      </c>
      <c r="R935" s="13">
        <f>Q935*Index!$D$22</f>
        <v>859.55299501723857</v>
      </c>
      <c r="T935" s="8">
        <v>30.704415798625099</v>
      </c>
      <c r="U935" s="6">
        <f t="shared" si="87"/>
        <v>31.18033424350379</v>
      </c>
      <c r="V935" s="6">
        <f>U935*Index!$H$27</f>
        <v>34.417254871975587</v>
      </c>
      <c r="X935" s="8">
        <v>893.97024988921396</v>
      </c>
      <c r="Y935" s="41">
        <f t="shared" si="89"/>
        <v>893.97</v>
      </c>
      <c r="Z935" s="27"/>
      <c r="AA935" s="37"/>
    </row>
    <row r="936" spans="1:27">
      <c r="A936" s="2" t="s">
        <v>1165</v>
      </c>
      <c r="B936" s="2" t="s">
        <v>0</v>
      </c>
      <c r="C936" s="2">
        <v>120</v>
      </c>
      <c r="D936" s="2" t="s">
        <v>1452</v>
      </c>
      <c r="E936" s="2" t="s">
        <v>56</v>
      </c>
      <c r="F936" s="2" t="s">
        <v>215</v>
      </c>
      <c r="G936" s="29">
        <v>140.07535275603101</v>
      </c>
      <c r="H936" s="29">
        <v>134.47096954392501</v>
      </c>
      <c r="I936" s="29">
        <f t="shared" si="84"/>
        <v>125.93752675776892</v>
      </c>
      <c r="J936" s="8">
        <v>2.1009064658950698</v>
      </c>
      <c r="K936" s="32">
        <v>0</v>
      </c>
      <c r="L936" s="43">
        <v>0.96891802186724296</v>
      </c>
      <c r="M936" s="43">
        <v>1</v>
      </c>
      <c r="N936" s="8">
        <v>558.86817858190796</v>
      </c>
      <c r="O936" s="9">
        <f t="shared" si="88"/>
        <v>558.87</v>
      </c>
      <c r="P936" s="6">
        <f t="shared" si="85"/>
        <v>561.15953811409372</v>
      </c>
      <c r="Q936" s="6">
        <f t="shared" si="86"/>
        <v>569.85751095486216</v>
      </c>
      <c r="R936" s="13">
        <f>Q936*Index!$D$22</f>
        <v>744.11079013657081</v>
      </c>
      <c r="T936" s="8">
        <v>27.771428615060401</v>
      </c>
      <c r="U936" s="6">
        <f t="shared" si="87"/>
        <v>28.201885758593839</v>
      </c>
      <c r="V936" s="6">
        <f>U936*Index!$H$27</f>
        <v>31.129605040269478</v>
      </c>
      <c r="X936" s="8">
        <v>761.90581771753295</v>
      </c>
      <c r="Y936" s="41">
        <f t="shared" si="89"/>
        <v>761.91</v>
      </c>
      <c r="Z936" s="27"/>
      <c r="AA936" s="37"/>
    </row>
    <row r="937" spans="1:27">
      <c r="A937" s="2" t="s">
        <v>1166</v>
      </c>
      <c r="B937" s="2" t="s">
        <v>0</v>
      </c>
      <c r="C937" s="2">
        <v>120</v>
      </c>
      <c r="D937" s="2" t="s">
        <v>221</v>
      </c>
      <c r="E937" s="2" t="s">
        <v>56</v>
      </c>
      <c r="F937" s="2" t="s">
        <v>40</v>
      </c>
      <c r="G937" s="29">
        <v>140.07535275603101</v>
      </c>
      <c r="H937" s="29">
        <v>97.317911998593999</v>
      </c>
      <c r="I937" s="29">
        <f t="shared" si="84"/>
        <v>104.06168753113815</v>
      </c>
      <c r="J937" s="8">
        <v>2.0138371460546001</v>
      </c>
      <c r="K937" s="32">
        <v>1</v>
      </c>
      <c r="L937" s="43">
        <v>1.02840761105634</v>
      </c>
      <c r="M937" s="43">
        <v>1</v>
      </c>
      <c r="N937" s="8">
        <v>491.65224045812897</v>
      </c>
      <c r="O937" s="9">
        <f t="shared" si="88"/>
        <v>491.65</v>
      </c>
      <c r="P937" s="6">
        <f t="shared" si="85"/>
        <v>493.66801464400731</v>
      </c>
      <c r="Q937" s="6">
        <f t="shared" si="86"/>
        <v>501.31986887098947</v>
      </c>
      <c r="R937" s="13">
        <f>Q937*Index!$D$22</f>
        <v>654.61543730762889</v>
      </c>
      <c r="T937" s="8">
        <v>21.1362755412664</v>
      </c>
      <c r="U937" s="6">
        <f t="shared" si="87"/>
        <v>21.463887812156031</v>
      </c>
      <c r="V937" s="6">
        <f>U937*Index!$H$27</f>
        <v>23.692116049986652</v>
      </c>
      <c r="X937" s="8">
        <v>678.30755335761603</v>
      </c>
      <c r="Y937" s="41">
        <f t="shared" si="89"/>
        <v>678.31</v>
      </c>
      <c r="Z937" s="27"/>
      <c r="AA937" s="37"/>
    </row>
    <row r="938" spans="1:27">
      <c r="A938" s="2" t="s">
        <v>1167</v>
      </c>
      <c r="B938" s="2" t="s">
        <v>0</v>
      </c>
      <c r="C938" s="2">
        <v>120</v>
      </c>
      <c r="D938" s="2" t="s">
        <v>60</v>
      </c>
      <c r="E938" s="2" t="s">
        <v>57</v>
      </c>
      <c r="F938" s="2" t="s">
        <v>40</v>
      </c>
      <c r="G938" s="29">
        <v>140.07535275603101</v>
      </c>
      <c r="H938" s="29">
        <v>42.1682225856607</v>
      </c>
      <c r="I938" s="29">
        <f t="shared" si="84"/>
        <v>42.454479450107129</v>
      </c>
      <c r="J938" s="8">
        <v>1.4806143990151699</v>
      </c>
      <c r="K938" s="32">
        <v>0</v>
      </c>
      <c r="L938" s="43">
        <v>1.00157073775528</v>
      </c>
      <c r="M938" s="43">
        <v>1</v>
      </c>
      <c r="N938" s="8">
        <v>270.25629781423203</v>
      </c>
      <c r="O938" s="9">
        <f t="shared" si="88"/>
        <v>270.26</v>
      </c>
      <c r="P938" s="6">
        <f t="shared" si="85"/>
        <v>271.3643486352704</v>
      </c>
      <c r="Q938" s="6">
        <f t="shared" si="86"/>
        <v>275.57049603911713</v>
      </c>
      <c r="R938" s="13">
        <f>Q938*Index!$D$22</f>
        <v>359.83553011769709</v>
      </c>
      <c r="T938" s="8">
        <v>18.108166975848501</v>
      </c>
      <c r="U938" s="6">
        <f t="shared" si="87"/>
        <v>18.388843563974156</v>
      </c>
      <c r="V938" s="6">
        <f>U938*Index!$H$27</f>
        <v>20.297842569601237</v>
      </c>
      <c r="X938" s="8">
        <v>380.13337268729799</v>
      </c>
      <c r="Y938" s="41">
        <f t="shared" si="89"/>
        <v>380.13</v>
      </c>
      <c r="Z938" s="27"/>
      <c r="AA938" s="37"/>
    </row>
    <row r="939" spans="1:27">
      <c r="A939" s="2" t="s">
        <v>1168</v>
      </c>
      <c r="B939" s="2" t="s">
        <v>0</v>
      </c>
      <c r="C939" s="2">
        <v>120</v>
      </c>
      <c r="D939" s="2" t="s">
        <v>61</v>
      </c>
      <c r="E939" s="2" t="s">
        <v>57</v>
      </c>
      <c r="F939" s="2" t="s">
        <v>40</v>
      </c>
      <c r="G939" s="29">
        <v>140.07535275603101</v>
      </c>
      <c r="H939" s="29">
        <v>63.752375029508102</v>
      </c>
      <c r="I939" s="29">
        <f t="shared" si="84"/>
        <v>67.5961761591374</v>
      </c>
      <c r="J939" s="8">
        <v>1.77113105796268</v>
      </c>
      <c r="K939" s="32">
        <v>0</v>
      </c>
      <c r="L939" s="43">
        <v>1.01885808752023</v>
      </c>
      <c r="M939" s="43">
        <v>1</v>
      </c>
      <c r="N939" s="8">
        <v>367.81349471624799</v>
      </c>
      <c r="O939" s="9">
        <f t="shared" si="88"/>
        <v>367.81</v>
      </c>
      <c r="P939" s="6">
        <f t="shared" si="85"/>
        <v>369.32153004458462</v>
      </c>
      <c r="Q939" s="6">
        <f t="shared" si="86"/>
        <v>375.04601376027568</v>
      </c>
      <c r="R939" s="13">
        <f>Q939*Index!$D$22</f>
        <v>489.72906432189723</v>
      </c>
      <c r="T939" s="8">
        <v>19.758268813865801</v>
      </c>
      <c r="U939" s="6">
        <f t="shared" si="87"/>
        <v>20.064521980480723</v>
      </c>
      <c r="V939" s="6">
        <f>U939*Index!$H$27</f>
        <v>22.147478006283272</v>
      </c>
      <c r="X939" s="8">
        <v>511.87654232818102</v>
      </c>
      <c r="Y939" s="41">
        <f t="shared" si="89"/>
        <v>511.88</v>
      </c>
      <c r="Z939" s="27"/>
      <c r="AA939" s="37"/>
    </row>
    <row r="940" spans="1:27">
      <c r="A940" s="2" t="s">
        <v>1169</v>
      </c>
      <c r="B940" s="2" t="s">
        <v>0</v>
      </c>
      <c r="C940" s="2">
        <v>120</v>
      </c>
      <c r="D940" s="2" t="s">
        <v>62</v>
      </c>
      <c r="E940" s="2" t="s">
        <v>57</v>
      </c>
      <c r="F940" s="2" t="s">
        <v>40</v>
      </c>
      <c r="G940" s="29">
        <v>140.07535275603101</v>
      </c>
      <c r="H940" s="29">
        <v>85.916470378784695</v>
      </c>
      <c r="I940" s="29">
        <f t="shared" si="84"/>
        <v>92.691898135999054</v>
      </c>
      <c r="J940" s="8">
        <v>1.83905977708438</v>
      </c>
      <c r="K940" s="32">
        <v>0</v>
      </c>
      <c r="L940" s="43">
        <v>1.02998085356908</v>
      </c>
      <c r="M940" s="43">
        <v>1</v>
      </c>
      <c r="N940" s="8">
        <v>428.07288853804198</v>
      </c>
      <c r="O940" s="9">
        <f t="shared" si="88"/>
        <v>428.07</v>
      </c>
      <c r="P940" s="6">
        <f t="shared" si="85"/>
        <v>429.82798738104793</v>
      </c>
      <c r="Q940" s="6">
        <f t="shared" si="86"/>
        <v>436.49032118545421</v>
      </c>
      <c r="R940" s="13">
        <f>Q940*Index!$D$22</f>
        <v>569.96205461965167</v>
      </c>
      <c r="T940" s="8">
        <v>20.531964559543201</v>
      </c>
      <c r="U940" s="6">
        <f t="shared" si="87"/>
        <v>20.850210010216124</v>
      </c>
      <c r="V940" s="6">
        <f>U940*Index!$H$27</f>
        <v>23.014730581514964</v>
      </c>
      <c r="X940" s="8">
        <v>592.97678520116699</v>
      </c>
      <c r="Y940" s="41">
        <f t="shared" si="89"/>
        <v>592.98</v>
      </c>
      <c r="Z940" s="27"/>
      <c r="AA940" s="37"/>
    </row>
    <row r="941" spans="1:27">
      <c r="A941" s="2" t="s">
        <v>1170</v>
      </c>
      <c r="B941" s="2" t="s">
        <v>0</v>
      </c>
      <c r="C941" s="2">
        <v>120</v>
      </c>
      <c r="D941" s="2" t="s">
        <v>63</v>
      </c>
      <c r="E941" s="2" t="s">
        <v>57</v>
      </c>
      <c r="F941" s="2" t="s">
        <v>40</v>
      </c>
      <c r="G941" s="29">
        <v>140.07535275603101</v>
      </c>
      <c r="H941" s="29">
        <v>111.730588303223</v>
      </c>
      <c r="I941" s="29">
        <f t="shared" si="84"/>
        <v>124.58198939160599</v>
      </c>
      <c r="J941" s="8">
        <v>1.8331821552116001</v>
      </c>
      <c r="K941" s="32">
        <v>0</v>
      </c>
      <c r="L941" s="43">
        <v>1.05103692563536</v>
      </c>
      <c r="M941" s="43">
        <v>1</v>
      </c>
      <c r="N941" s="8">
        <v>485.16511687077701</v>
      </c>
      <c r="O941" s="9">
        <f t="shared" si="88"/>
        <v>485.17</v>
      </c>
      <c r="P941" s="6">
        <f t="shared" si="85"/>
        <v>487.15429384994718</v>
      </c>
      <c r="Q941" s="6">
        <f t="shared" si="86"/>
        <v>494.70518540462137</v>
      </c>
      <c r="R941" s="13">
        <f>Q941*Index!$D$22</f>
        <v>645.97808981980688</v>
      </c>
      <c r="T941" s="8">
        <v>19.491532471132999</v>
      </c>
      <c r="U941" s="6">
        <f t="shared" si="87"/>
        <v>19.79365122443556</v>
      </c>
      <c r="V941" s="6">
        <f>U941*Index!$H$27</f>
        <v>21.848487374067282</v>
      </c>
      <c r="X941" s="8">
        <v>667.82657719387396</v>
      </c>
      <c r="Y941" s="41">
        <f t="shared" si="89"/>
        <v>667.83</v>
      </c>
      <c r="Z941" s="27"/>
      <c r="AA941" s="37"/>
    </row>
    <row r="942" spans="1:27">
      <c r="A942" s="2" t="s">
        <v>1171</v>
      </c>
      <c r="B942" s="2" t="s">
        <v>0</v>
      </c>
      <c r="C942" s="2">
        <v>120</v>
      </c>
      <c r="D942" s="2" t="s">
        <v>1457</v>
      </c>
      <c r="E942" s="2" t="s">
        <v>57</v>
      </c>
      <c r="F942" s="2" t="s">
        <v>40</v>
      </c>
      <c r="G942" s="29">
        <v>140.07535275603101</v>
      </c>
      <c r="H942" s="29">
        <v>138.392380291401</v>
      </c>
      <c r="I942" s="29">
        <f t="shared" si="84"/>
        <v>144.1808442107511</v>
      </c>
      <c r="J942" s="8">
        <v>1.84935380959359</v>
      </c>
      <c r="K942" s="32">
        <v>0</v>
      </c>
      <c r="L942" s="43">
        <v>1.020786838949</v>
      </c>
      <c r="M942" s="43">
        <v>1</v>
      </c>
      <c r="N942" s="8">
        <v>525.69028076110703</v>
      </c>
      <c r="O942" s="9">
        <f t="shared" si="88"/>
        <v>525.69000000000005</v>
      </c>
      <c r="P942" s="6">
        <f t="shared" si="85"/>
        <v>527.84561091222758</v>
      </c>
      <c r="Q942" s="6">
        <f t="shared" si="86"/>
        <v>536.02721788136716</v>
      </c>
      <c r="R942" s="13">
        <f>Q942*Index!$D$22</f>
        <v>699.93573650379676</v>
      </c>
      <c r="T942" s="8">
        <v>21.851803472439101</v>
      </c>
      <c r="U942" s="6">
        <f t="shared" si="87"/>
        <v>22.190506426261909</v>
      </c>
      <c r="V942" s="6">
        <f>U942*Index!$H$27</f>
        <v>24.49416704280479</v>
      </c>
      <c r="X942" s="8">
        <v>724.42990354660196</v>
      </c>
      <c r="Y942" s="41">
        <f t="shared" si="89"/>
        <v>724.43</v>
      </c>
      <c r="Z942" s="27"/>
      <c r="AA942" s="37"/>
    </row>
    <row r="943" spans="1:27">
      <c r="A943" s="2" t="s">
        <v>1172</v>
      </c>
      <c r="B943" s="2" t="s">
        <v>0</v>
      </c>
      <c r="C943" s="2">
        <v>120</v>
      </c>
      <c r="D943" s="2" t="s">
        <v>1458</v>
      </c>
      <c r="E943" s="2" t="s">
        <v>57</v>
      </c>
      <c r="F943" s="2" t="s">
        <v>215</v>
      </c>
      <c r="G943" s="29">
        <v>140.07535275603101</v>
      </c>
      <c r="H943" s="29">
        <v>168.916460681606</v>
      </c>
      <c r="I943" s="29">
        <f t="shared" si="84"/>
        <v>170.3176323879423</v>
      </c>
      <c r="J943" s="8">
        <v>1.8593992693886501</v>
      </c>
      <c r="K943" s="32">
        <v>0</v>
      </c>
      <c r="L943" s="43">
        <v>1.0045346564064199</v>
      </c>
      <c r="M943" s="43">
        <v>1</v>
      </c>
      <c r="N943" s="8">
        <v>577.14448980006603</v>
      </c>
      <c r="O943" s="9">
        <f t="shared" si="88"/>
        <v>577.14</v>
      </c>
      <c r="P943" s="6">
        <f t="shared" si="85"/>
        <v>579.51078220824627</v>
      </c>
      <c r="Q943" s="6">
        <f t="shared" si="86"/>
        <v>588.49319933247409</v>
      </c>
      <c r="R943" s="13">
        <f>Q943*Index!$D$22</f>
        <v>768.44497286966828</v>
      </c>
      <c r="T943" s="8">
        <v>24.543944091437801</v>
      </c>
      <c r="U943" s="6">
        <f t="shared" si="87"/>
        <v>24.924375224855087</v>
      </c>
      <c r="V943" s="6">
        <f>U943*Index!$H$27</f>
        <v>27.511846663969422</v>
      </c>
      <c r="X943" s="8">
        <v>795.95681953363805</v>
      </c>
      <c r="Y943" s="41">
        <f t="shared" si="89"/>
        <v>795.96</v>
      </c>
      <c r="Z943" s="27"/>
      <c r="AA943" s="37"/>
    </row>
    <row r="944" spans="1:27">
      <c r="A944" s="2" t="s">
        <v>1173</v>
      </c>
      <c r="B944" s="2" t="s">
        <v>0</v>
      </c>
      <c r="C944" s="2">
        <v>120</v>
      </c>
      <c r="D944" s="2" t="s">
        <v>1452</v>
      </c>
      <c r="E944" s="2" t="s">
        <v>57</v>
      </c>
      <c r="F944" s="2" t="s">
        <v>215</v>
      </c>
      <c r="G944" s="29">
        <v>140.07535275603101</v>
      </c>
      <c r="H944" s="29">
        <v>139.31624117264499</v>
      </c>
      <c r="I944" s="29">
        <f t="shared" si="84"/>
        <v>130.63219775967775</v>
      </c>
      <c r="J944" s="8">
        <v>1.7605048634053</v>
      </c>
      <c r="K944" s="32">
        <v>0</v>
      </c>
      <c r="L944" s="43">
        <v>0.96891802186724296</v>
      </c>
      <c r="M944" s="43">
        <v>1</v>
      </c>
      <c r="N944" s="8">
        <v>476.58195924344102</v>
      </c>
      <c r="O944" s="9">
        <f t="shared" si="88"/>
        <v>476.58</v>
      </c>
      <c r="P944" s="6">
        <f t="shared" si="85"/>
        <v>478.53594527633913</v>
      </c>
      <c r="Q944" s="6">
        <f t="shared" si="86"/>
        <v>485.95325242812243</v>
      </c>
      <c r="R944" s="13">
        <f>Q944*Index!$D$22</f>
        <v>634.54995622996853</v>
      </c>
      <c r="T944" s="8">
        <v>24.339132467432801</v>
      </c>
      <c r="U944" s="6">
        <f t="shared" si="87"/>
        <v>24.716389020678012</v>
      </c>
      <c r="V944" s="6">
        <f>U944*Index!$H$27</f>
        <v>27.282268810726602</v>
      </c>
      <c r="X944" s="8">
        <v>650.44833286379503</v>
      </c>
      <c r="Y944" s="41">
        <f t="shared" si="89"/>
        <v>650.45000000000005</v>
      </c>
      <c r="Z944" s="27"/>
      <c r="AA944" s="37"/>
    </row>
    <row r="945" spans="1:27">
      <c r="A945" s="2" t="s">
        <v>1174</v>
      </c>
      <c r="B945" s="2" t="s">
        <v>0</v>
      </c>
      <c r="C945" s="2">
        <v>120</v>
      </c>
      <c r="D945" s="2" t="s">
        <v>221</v>
      </c>
      <c r="E945" s="2" t="s">
        <v>57</v>
      </c>
      <c r="F945" s="2" t="s">
        <v>40</v>
      </c>
      <c r="G945" s="29">
        <v>140.07535275603101</v>
      </c>
      <c r="H945" s="29">
        <v>100.972631309476</v>
      </c>
      <c r="I945" s="29">
        <f t="shared" si="84"/>
        <v>107.82022868672379</v>
      </c>
      <c r="J945" s="8">
        <v>2.0689395135466002</v>
      </c>
      <c r="K945" s="32">
        <v>1</v>
      </c>
      <c r="L945" s="43">
        <v>1.02840761105634</v>
      </c>
      <c r="M945" s="43">
        <v>1</v>
      </c>
      <c r="N945" s="8">
        <v>512.88096368052402</v>
      </c>
      <c r="O945" s="9">
        <f t="shared" si="88"/>
        <v>512.88</v>
      </c>
      <c r="P945" s="6">
        <f t="shared" si="85"/>
        <v>514.98377563161421</v>
      </c>
      <c r="Q945" s="6">
        <f t="shared" si="86"/>
        <v>522.9660241539043</v>
      </c>
      <c r="R945" s="13">
        <f>Q945*Index!$D$22</f>
        <v>682.88063939998926</v>
      </c>
      <c r="T945" s="8">
        <v>21.938756957927499</v>
      </c>
      <c r="U945" s="6">
        <f t="shared" si="87"/>
        <v>22.278807690775377</v>
      </c>
      <c r="V945" s="6">
        <f>U945*Index!$H$27</f>
        <v>24.591635116833245</v>
      </c>
      <c r="X945" s="8">
        <v>707.47227451682295</v>
      </c>
      <c r="Y945" s="41">
        <f t="shared" si="89"/>
        <v>707.47</v>
      </c>
      <c r="Z945" s="27"/>
      <c r="AA945" s="37"/>
    </row>
    <row r="946" spans="1:27">
      <c r="A946" s="2" t="s">
        <v>1175</v>
      </c>
      <c r="B946" s="2" t="s">
        <v>0</v>
      </c>
      <c r="C946" s="2">
        <v>120</v>
      </c>
      <c r="D946" s="2" t="s">
        <v>60</v>
      </c>
      <c r="E946" s="2" t="s">
        <v>58</v>
      </c>
      <c r="F946" s="2" t="s">
        <v>40</v>
      </c>
      <c r="G946" s="29">
        <v>140.07535275603101</v>
      </c>
      <c r="H946" s="29">
        <v>39.585703261996997</v>
      </c>
      <c r="I946" s="29">
        <f t="shared" si="84"/>
        <v>39.867903665837986</v>
      </c>
      <c r="J946" s="8">
        <v>1.7494369873979101</v>
      </c>
      <c r="K946" s="32">
        <v>0</v>
      </c>
      <c r="L946" s="43">
        <v>1.00157073775528</v>
      </c>
      <c r="M946" s="43">
        <v>1</v>
      </c>
      <c r="N946" s="8">
        <v>314.79938841724601</v>
      </c>
      <c r="O946" s="9">
        <f t="shared" si="88"/>
        <v>314.8</v>
      </c>
      <c r="P946" s="6">
        <f t="shared" si="85"/>
        <v>316.09006590975673</v>
      </c>
      <c r="Q946" s="6">
        <f t="shared" si="86"/>
        <v>320.98946193135799</v>
      </c>
      <c r="R946" s="13">
        <f>Q946*Index!$D$22</f>
        <v>419.14288668939685</v>
      </c>
      <c r="T946" s="8">
        <v>18.740660852044201</v>
      </c>
      <c r="U946" s="6">
        <f t="shared" si="87"/>
        <v>19.031141095250888</v>
      </c>
      <c r="V946" s="6">
        <f>U946*Index!$H$27</f>
        <v>21.006818864241108</v>
      </c>
      <c r="X946" s="8">
        <v>440.149705553638</v>
      </c>
      <c r="Y946" s="41">
        <f t="shared" si="89"/>
        <v>440.15</v>
      </c>
      <c r="Z946" s="27"/>
      <c r="AA946" s="37"/>
    </row>
    <row r="947" spans="1:27">
      <c r="A947" s="2" t="s">
        <v>1176</v>
      </c>
      <c r="B947" s="2" t="s">
        <v>0</v>
      </c>
      <c r="C947" s="2">
        <v>120</v>
      </c>
      <c r="D947" s="2" t="s">
        <v>61</v>
      </c>
      <c r="E947" s="2" t="s">
        <v>58</v>
      </c>
      <c r="F947" s="2" t="s">
        <v>40</v>
      </c>
      <c r="G947" s="29">
        <v>140.07535275603101</v>
      </c>
      <c r="H947" s="29">
        <v>59.786500357403703</v>
      </c>
      <c r="I947" s="29">
        <f t="shared" si="84"/>
        <v>63.555512675372199</v>
      </c>
      <c r="J947" s="8">
        <v>2.0582167818163102</v>
      </c>
      <c r="K947" s="32">
        <v>0</v>
      </c>
      <c r="L947" s="43">
        <v>1.01885808752023</v>
      </c>
      <c r="M947" s="43">
        <v>1</v>
      </c>
      <c r="N947" s="8">
        <v>419.11646452669203</v>
      </c>
      <c r="O947" s="9">
        <f t="shared" si="88"/>
        <v>419.12</v>
      </c>
      <c r="P947" s="6">
        <f t="shared" si="85"/>
        <v>420.83484203125147</v>
      </c>
      <c r="Q947" s="6">
        <f t="shared" si="86"/>
        <v>427.35778208273592</v>
      </c>
      <c r="R947" s="13">
        <f>Q947*Index!$D$22</f>
        <v>558.03693165989637</v>
      </c>
      <c r="T947" s="8">
        <v>19.3729413100959</v>
      </c>
      <c r="U947" s="6">
        <f t="shared" si="87"/>
        <v>19.673221900402389</v>
      </c>
      <c r="V947" s="6">
        <f>U947*Index!$H$27</f>
        <v>21.715555933790213</v>
      </c>
      <c r="X947" s="8">
        <v>579.75248759368696</v>
      </c>
      <c r="Y947" s="41">
        <f t="shared" si="89"/>
        <v>579.75</v>
      </c>
      <c r="Z947" s="27"/>
      <c r="AA947" s="37"/>
    </row>
    <row r="948" spans="1:27">
      <c r="A948" s="2" t="s">
        <v>1177</v>
      </c>
      <c r="B948" s="2" t="s">
        <v>0</v>
      </c>
      <c r="C948" s="2">
        <v>120</v>
      </c>
      <c r="D948" s="2" t="s">
        <v>62</v>
      </c>
      <c r="E948" s="2" t="s">
        <v>58</v>
      </c>
      <c r="F948" s="2" t="s">
        <v>40</v>
      </c>
      <c r="G948" s="29">
        <v>140.07535275603101</v>
      </c>
      <c r="H948" s="29">
        <v>80.479129604711602</v>
      </c>
      <c r="I948" s="29">
        <f t="shared" ref="I948:I1010" si="90">(G948+H948)*L948*M948-G948</f>
        <v>87.091541244373246</v>
      </c>
      <c r="J948" s="8">
        <v>2.0631010851345701</v>
      </c>
      <c r="K948" s="32">
        <v>0</v>
      </c>
      <c r="L948" s="43">
        <v>1.02998085356908</v>
      </c>
      <c r="M948" s="43">
        <v>1</v>
      </c>
      <c r="N948" s="8">
        <v>468.66826551888499</v>
      </c>
      <c r="O948" s="9">
        <f t="shared" si="88"/>
        <v>468.67</v>
      </c>
      <c r="P948" s="6">
        <f t="shared" ref="P948:P1010" si="91">N948*(1.0041)</f>
        <v>470.58980540751242</v>
      </c>
      <c r="Q948" s="6">
        <f t="shared" ref="Q948:Q1010" si="92">P948*(1.0155)</f>
        <v>477.88394739132889</v>
      </c>
      <c r="R948" s="13">
        <f>Q948*Index!$D$22</f>
        <v>624.01318724587588</v>
      </c>
      <c r="T948" s="8">
        <v>20.2617911251672</v>
      </c>
      <c r="U948" s="6">
        <f t="shared" ref="U948:U1010" si="93">T948*(1.0155)</f>
        <v>20.575848887607293</v>
      </c>
      <c r="V948" s="6">
        <f>U948*Index!$H$27</f>
        <v>22.711887237692991</v>
      </c>
      <c r="X948" s="8">
        <v>646.72507448356896</v>
      </c>
      <c r="Y948" s="41">
        <f t="shared" si="89"/>
        <v>646.73</v>
      </c>
      <c r="Z948" s="27"/>
      <c r="AA948" s="37"/>
    </row>
    <row r="949" spans="1:27">
      <c r="A949" s="2" t="s">
        <v>1178</v>
      </c>
      <c r="B949" s="2" t="s">
        <v>0</v>
      </c>
      <c r="C949" s="2">
        <v>120</v>
      </c>
      <c r="D949" s="2" t="s">
        <v>63</v>
      </c>
      <c r="E949" s="2" t="s">
        <v>58</v>
      </c>
      <c r="F949" s="2" t="s">
        <v>40</v>
      </c>
      <c r="G949" s="29">
        <v>140.07535275603101</v>
      </c>
      <c r="H949" s="29">
        <v>104.5715503766</v>
      </c>
      <c r="I949" s="29">
        <f t="shared" si="90"/>
        <v>117.0575761787012</v>
      </c>
      <c r="J949" s="8">
        <v>1.99653817117065</v>
      </c>
      <c r="K949" s="32">
        <v>0</v>
      </c>
      <c r="L949" s="43">
        <v>1.05103692563536</v>
      </c>
      <c r="M949" s="43">
        <v>1</v>
      </c>
      <c r="N949" s="8">
        <v>513.37570768310104</v>
      </c>
      <c r="O949" s="9">
        <f t="shared" si="88"/>
        <v>513.38</v>
      </c>
      <c r="P949" s="6">
        <f t="shared" si="91"/>
        <v>515.48054808460176</v>
      </c>
      <c r="Q949" s="6">
        <f t="shared" si="92"/>
        <v>523.47049657991317</v>
      </c>
      <c r="R949" s="13">
        <f>Q949*Index!$D$22</f>
        <v>683.53937139580103</v>
      </c>
      <c r="T949" s="8">
        <v>19.352037391791601</v>
      </c>
      <c r="U949" s="6">
        <f t="shared" si="93"/>
        <v>19.651993971364373</v>
      </c>
      <c r="V949" s="6">
        <f>U949*Index!$H$27</f>
        <v>21.692124272076779</v>
      </c>
      <c r="X949" s="8">
        <v>705.23149566787799</v>
      </c>
      <c r="Y949" s="41">
        <f t="shared" si="89"/>
        <v>705.23</v>
      </c>
      <c r="Z949" s="27"/>
      <c r="AA949" s="37"/>
    </row>
    <row r="950" spans="1:27">
      <c r="A950" s="2" t="s">
        <v>1179</v>
      </c>
      <c r="B950" s="2" t="s">
        <v>0</v>
      </c>
      <c r="C950" s="2">
        <v>120</v>
      </c>
      <c r="D950" s="2" t="s">
        <v>1457</v>
      </c>
      <c r="E950" s="2" t="s">
        <v>58</v>
      </c>
      <c r="F950" s="2" t="s">
        <v>40</v>
      </c>
      <c r="G950" s="29">
        <v>140.07535275603101</v>
      </c>
      <c r="H950" s="29">
        <v>129.386531345441</v>
      </c>
      <c r="I950" s="29">
        <f t="shared" si="90"/>
        <v>134.98779213315242</v>
      </c>
      <c r="J950" s="8">
        <v>2.0030335530457699</v>
      </c>
      <c r="K950" s="32">
        <v>0</v>
      </c>
      <c r="L950" s="43">
        <v>1.020786838949</v>
      </c>
      <c r="M950" s="43">
        <v>1</v>
      </c>
      <c r="N950" s="8">
        <v>550.96070841932601</v>
      </c>
      <c r="O950" s="9">
        <f t="shared" si="88"/>
        <v>550.96</v>
      </c>
      <c r="P950" s="6">
        <f t="shared" si="91"/>
        <v>553.21964732384527</v>
      </c>
      <c r="Q950" s="6">
        <f t="shared" si="92"/>
        <v>561.79455185736492</v>
      </c>
      <c r="R950" s="13">
        <f>Q950*Index!$D$22</f>
        <v>733.58230757814272</v>
      </c>
      <c r="T950" s="8">
        <v>22.0640881078936</v>
      </c>
      <c r="U950" s="6">
        <f t="shared" si="93"/>
        <v>22.406081473565951</v>
      </c>
      <c r="V950" s="6">
        <f>U950*Index!$H$27</f>
        <v>24.732121558916088</v>
      </c>
      <c r="X950" s="8">
        <v>758.31442913705905</v>
      </c>
      <c r="Y950" s="41">
        <f t="shared" si="89"/>
        <v>758.31</v>
      </c>
      <c r="Z950" s="27"/>
      <c r="AA950" s="37"/>
    </row>
    <row r="951" spans="1:27">
      <c r="A951" s="2" t="s">
        <v>1180</v>
      </c>
      <c r="B951" s="2" t="s">
        <v>0</v>
      </c>
      <c r="C951" s="2">
        <v>120</v>
      </c>
      <c r="D951" s="2" t="s">
        <v>1458</v>
      </c>
      <c r="E951" s="2" t="s">
        <v>58</v>
      </c>
      <c r="F951" s="2" t="s">
        <v>215</v>
      </c>
      <c r="G951" s="29">
        <v>140.07535275603101</v>
      </c>
      <c r="H951" s="29">
        <v>158.41092182070699</v>
      </c>
      <c r="I951" s="29">
        <f t="shared" si="90"/>
        <v>159.76445451794478</v>
      </c>
      <c r="J951" s="8">
        <v>2.10533225139661</v>
      </c>
      <c r="K951" s="32">
        <v>0</v>
      </c>
      <c r="L951" s="43">
        <v>1.0045346564064199</v>
      </c>
      <c r="M951" s="43">
        <v>1</v>
      </c>
      <c r="N951" s="8">
        <v>631.26241650644602</v>
      </c>
      <c r="O951" s="9">
        <f t="shared" si="88"/>
        <v>631.26</v>
      </c>
      <c r="P951" s="6">
        <f t="shared" si="91"/>
        <v>633.85059241412239</v>
      </c>
      <c r="Q951" s="6">
        <f t="shared" si="92"/>
        <v>643.67527659654138</v>
      </c>
      <c r="R951" s="13">
        <f>Q951*Index!$D$22</f>
        <v>840.5008435478295</v>
      </c>
      <c r="T951" s="8">
        <v>39.3256613704541</v>
      </c>
      <c r="U951" s="6">
        <f t="shared" si="93"/>
        <v>39.93520912169614</v>
      </c>
      <c r="V951" s="6">
        <f>U951*Index!$H$27</f>
        <v>44.080998618333275</v>
      </c>
      <c r="X951" s="8">
        <v>884.58184216616303</v>
      </c>
      <c r="Y951" s="41">
        <f t="shared" si="89"/>
        <v>884.58</v>
      </c>
      <c r="Z951" s="27"/>
      <c r="AA951" s="37"/>
    </row>
    <row r="952" spans="1:27">
      <c r="A952" s="2" t="s">
        <v>1181</v>
      </c>
      <c r="B952" s="2" t="s">
        <v>0</v>
      </c>
      <c r="C952" s="2">
        <v>120</v>
      </c>
      <c r="D952" s="2" t="s">
        <v>1452</v>
      </c>
      <c r="E952" s="2" t="s">
        <v>58</v>
      </c>
      <c r="F952" s="2" t="s">
        <v>215</v>
      </c>
      <c r="G952" s="29">
        <v>140.07535275603101</v>
      </c>
      <c r="H952" s="29">
        <v>130.60288021508299</v>
      </c>
      <c r="I952" s="29">
        <f t="shared" si="90"/>
        <v>122.18966529686151</v>
      </c>
      <c r="J952" s="8">
        <v>2.25090014307359</v>
      </c>
      <c r="K952" s="32">
        <v>0</v>
      </c>
      <c r="L952" s="43">
        <v>0.96891802186724296</v>
      </c>
      <c r="M952" s="43">
        <v>1</v>
      </c>
      <c r="N952" s="8">
        <v>590.332366658453</v>
      </c>
      <c r="O952" s="9">
        <f t="shared" si="88"/>
        <v>590.33000000000004</v>
      </c>
      <c r="P952" s="6">
        <f t="shared" si="91"/>
        <v>592.7527293617527</v>
      </c>
      <c r="Q952" s="6">
        <f t="shared" si="92"/>
        <v>601.9403966668599</v>
      </c>
      <c r="R952" s="13">
        <f>Q952*Index!$D$22</f>
        <v>786.00410728705208</v>
      </c>
      <c r="T952" s="8">
        <v>24.1927329762133</v>
      </c>
      <c r="U952" s="6">
        <f t="shared" si="93"/>
        <v>24.567720337344607</v>
      </c>
      <c r="V952" s="6">
        <f>U952*Index!$H$27</f>
        <v>27.118166401630944</v>
      </c>
      <c r="X952" s="8">
        <v>799.13610628842002</v>
      </c>
      <c r="Y952" s="41">
        <f t="shared" si="89"/>
        <v>799.14</v>
      </c>
      <c r="Z952" s="27"/>
      <c r="AA952" s="37"/>
    </row>
    <row r="953" spans="1:27">
      <c r="A953" s="2" t="s">
        <v>1182</v>
      </c>
      <c r="B953" s="2" t="s">
        <v>0</v>
      </c>
      <c r="C953" s="2">
        <v>120</v>
      </c>
      <c r="D953" s="2" t="s">
        <v>221</v>
      </c>
      <c r="E953" s="2" t="s">
        <v>58</v>
      </c>
      <c r="F953" s="2" t="s">
        <v>40</v>
      </c>
      <c r="G953" s="29">
        <v>140.07535275603101</v>
      </c>
      <c r="H953" s="29">
        <v>94.876137046982095</v>
      </c>
      <c r="I953" s="29">
        <f t="shared" si="90"/>
        <v>101.55054758641373</v>
      </c>
      <c r="J953" s="8">
        <v>2.35163571334071</v>
      </c>
      <c r="K953" s="32">
        <v>1</v>
      </c>
      <c r="L953" s="43">
        <v>1.02840761105634</v>
      </c>
      <c r="M953" s="43">
        <v>1</v>
      </c>
      <c r="N953" s="8">
        <v>568.21609651339702</v>
      </c>
      <c r="O953" s="9">
        <f t="shared" si="88"/>
        <v>568.22</v>
      </c>
      <c r="P953" s="6">
        <f t="shared" si="91"/>
        <v>570.54578250910197</v>
      </c>
      <c r="Q953" s="6">
        <f t="shared" si="92"/>
        <v>579.38924213799305</v>
      </c>
      <c r="R953" s="13">
        <f>Q953*Index!$D$22</f>
        <v>756.5571717068766</v>
      </c>
      <c r="T953" s="8">
        <v>22.204389349171201</v>
      </c>
      <c r="U953" s="6">
        <f t="shared" si="93"/>
        <v>22.548557384083356</v>
      </c>
      <c r="V953" s="6">
        <f>U953*Index!$H$27</f>
        <v>24.889388305548731</v>
      </c>
      <c r="X953" s="8">
        <v>781.44656001242595</v>
      </c>
      <c r="Y953" s="41">
        <f t="shared" si="89"/>
        <v>781.45</v>
      </c>
      <c r="Z953" s="27"/>
      <c r="AA953" s="37"/>
    </row>
    <row r="954" spans="1:27">
      <c r="A954" s="2" t="s">
        <v>1183</v>
      </c>
      <c r="B954" s="2" t="s">
        <v>0</v>
      </c>
      <c r="C954" s="2">
        <v>120</v>
      </c>
      <c r="D954" s="2" t="s">
        <v>60</v>
      </c>
      <c r="E954" s="2" t="s">
        <v>59</v>
      </c>
      <c r="F954" s="2" t="s">
        <v>40</v>
      </c>
      <c r="G954" s="29">
        <v>140.07535275603101</v>
      </c>
      <c r="H954" s="29">
        <v>36.7026339555715</v>
      </c>
      <c r="I954" s="29">
        <f t="shared" si="90"/>
        <v>36.980305813601831</v>
      </c>
      <c r="J954" s="8">
        <v>1.2616330549788599</v>
      </c>
      <c r="K954" s="32">
        <v>1</v>
      </c>
      <c r="L954" s="43">
        <v>1.00157073775528</v>
      </c>
      <c r="M954" s="43">
        <v>1</v>
      </c>
      <c r="N954" s="8">
        <v>223.37927142250001</v>
      </c>
      <c r="O954" s="9">
        <f t="shared" si="88"/>
        <v>223.38</v>
      </c>
      <c r="P954" s="6">
        <f t="shared" si="91"/>
        <v>224.29512643533226</v>
      </c>
      <c r="Q954" s="6">
        <f t="shared" si="92"/>
        <v>227.77170089507993</v>
      </c>
      <c r="R954" s="13">
        <f>Q954*Index!$D$22</f>
        <v>297.4206307113385</v>
      </c>
      <c r="T954" s="8">
        <v>18.458392718395199</v>
      </c>
      <c r="U954" s="6">
        <f t="shared" si="93"/>
        <v>18.744497805530326</v>
      </c>
      <c r="V954" s="6">
        <f>U954*Index!$H$27</f>
        <v>20.690418306036396</v>
      </c>
      <c r="X954" s="8">
        <v>318.11104901737502</v>
      </c>
      <c r="Y954" s="41">
        <f t="shared" si="89"/>
        <v>318.11</v>
      </c>
      <c r="Z954" s="27"/>
      <c r="AA954" s="37"/>
    </row>
    <row r="955" spans="1:27">
      <c r="A955" s="2" t="s">
        <v>1184</v>
      </c>
      <c r="B955" s="2" t="s">
        <v>0</v>
      </c>
      <c r="C955" s="2">
        <v>120</v>
      </c>
      <c r="D955" s="2" t="s">
        <v>61</v>
      </c>
      <c r="E955" s="2" t="s">
        <v>59</v>
      </c>
      <c r="F955" s="2" t="s">
        <v>40</v>
      </c>
      <c r="G955" s="29">
        <v>140.07535275603101</v>
      </c>
      <c r="H955" s="29">
        <v>55.481371564635502</v>
      </c>
      <c r="I955" s="29">
        <f t="shared" si="90"/>
        <v>59.169197387044136</v>
      </c>
      <c r="J955" s="8">
        <v>1.52096643815653</v>
      </c>
      <c r="K955" s="32">
        <v>0</v>
      </c>
      <c r="L955" s="43">
        <v>1.01885808752023</v>
      </c>
      <c r="M955" s="43">
        <v>1</v>
      </c>
      <c r="N955" s="8">
        <v>303.044273753212</v>
      </c>
      <c r="O955" s="9">
        <f t="shared" si="88"/>
        <v>303.04000000000002</v>
      </c>
      <c r="P955" s="6">
        <f t="shared" si="91"/>
        <v>304.28675527560017</v>
      </c>
      <c r="Q955" s="6">
        <f t="shared" si="92"/>
        <v>309.003199982372</v>
      </c>
      <c r="R955" s="13">
        <f>Q955*Index!$D$22</f>
        <v>403.49141824652435</v>
      </c>
      <c r="T955" s="8">
        <v>20.462759211652902</v>
      </c>
      <c r="U955" s="6">
        <f t="shared" si="93"/>
        <v>20.779931979433524</v>
      </c>
      <c r="V955" s="6">
        <f>U955*Index!$H$27</f>
        <v>22.937156785209392</v>
      </c>
      <c r="X955" s="8">
        <v>426.428575031734</v>
      </c>
      <c r="Y955" s="41">
        <f t="shared" si="89"/>
        <v>426.43</v>
      </c>
      <c r="Z955" s="27"/>
      <c r="AA955" s="37"/>
    </row>
    <row r="956" spans="1:27">
      <c r="A956" s="2" t="s">
        <v>1185</v>
      </c>
      <c r="B956" s="2" t="s">
        <v>0</v>
      </c>
      <c r="C956" s="2">
        <v>120</v>
      </c>
      <c r="D956" s="2" t="s">
        <v>62</v>
      </c>
      <c r="E956" s="2" t="s">
        <v>59</v>
      </c>
      <c r="F956" s="2" t="s">
        <v>40</v>
      </c>
      <c r="G956" s="29">
        <v>140.07535275603101</v>
      </c>
      <c r="H956" s="29">
        <v>74.758180768093098</v>
      </c>
      <c r="I956" s="29">
        <f t="shared" si="90"/>
        <v>81.199073478407911</v>
      </c>
      <c r="J956" s="8">
        <v>1.6002566273624701</v>
      </c>
      <c r="K956" s="32">
        <v>0</v>
      </c>
      <c r="L956" s="43">
        <v>1.02998085356908</v>
      </c>
      <c r="M956" s="43">
        <v>1</v>
      </c>
      <c r="N956" s="8">
        <v>354.09586704749</v>
      </c>
      <c r="O956" s="9">
        <f t="shared" si="88"/>
        <v>354.1</v>
      </c>
      <c r="P956" s="6">
        <f t="shared" si="91"/>
        <v>355.54766010238473</v>
      </c>
      <c r="Q956" s="6">
        <f t="shared" si="92"/>
        <v>361.05864883397169</v>
      </c>
      <c r="R956" s="13">
        <f>Q956*Index!$D$22</f>
        <v>471.46458773405584</v>
      </c>
      <c r="T956" s="8">
        <v>20.219863214676799</v>
      </c>
      <c r="U956" s="6">
        <f t="shared" si="93"/>
        <v>20.53327109450429</v>
      </c>
      <c r="V956" s="6">
        <f>U956*Index!$H$27</f>
        <v>22.664889320811533</v>
      </c>
      <c r="X956" s="8">
        <v>494.129477054868</v>
      </c>
      <c r="Y956" s="41">
        <f t="shared" si="89"/>
        <v>494.13</v>
      </c>
      <c r="Z956" s="27"/>
      <c r="AA956" s="37"/>
    </row>
    <row r="957" spans="1:27">
      <c r="A957" s="2" t="s">
        <v>1186</v>
      </c>
      <c r="B957" s="2" t="s">
        <v>0</v>
      </c>
      <c r="C957" s="2">
        <v>120</v>
      </c>
      <c r="D957" s="2" t="s">
        <v>63</v>
      </c>
      <c r="E957" s="2" t="s">
        <v>59</v>
      </c>
      <c r="F957" s="2" t="s">
        <v>40</v>
      </c>
      <c r="G957" s="29">
        <v>140.07535275603101</v>
      </c>
      <c r="H957" s="29">
        <v>97.208503561515499</v>
      </c>
      <c r="I957" s="29">
        <f t="shared" si="90"/>
        <v>109.31874209086556</v>
      </c>
      <c r="J957" s="8">
        <v>1.61351708750033</v>
      </c>
      <c r="K957" s="32">
        <v>0</v>
      </c>
      <c r="L957" s="43">
        <v>1.05103692563536</v>
      </c>
      <c r="M957" s="43">
        <v>1</v>
      </c>
      <c r="N957" s="8">
        <v>402.40163355714299</v>
      </c>
      <c r="O957" s="9">
        <f t="shared" si="88"/>
        <v>402.4</v>
      </c>
      <c r="P957" s="6">
        <f t="shared" si="91"/>
        <v>404.05148025472727</v>
      </c>
      <c r="Q957" s="6">
        <f t="shared" si="92"/>
        <v>410.31427819867559</v>
      </c>
      <c r="R957" s="13">
        <f>Q957*Index!$D$22</f>
        <v>535.78179787985152</v>
      </c>
      <c r="T957" s="8">
        <v>19.229514000528098</v>
      </c>
      <c r="U957" s="6">
        <f t="shared" si="93"/>
        <v>19.527571467536287</v>
      </c>
      <c r="V957" s="6">
        <f>U957*Index!$H$27</f>
        <v>21.554785108467499</v>
      </c>
      <c r="X957" s="8">
        <v>557.33658298831904</v>
      </c>
      <c r="Y957" s="41">
        <f t="shared" si="89"/>
        <v>557.34</v>
      </c>
      <c r="Z957" s="27"/>
      <c r="AA957" s="37"/>
    </row>
    <row r="958" spans="1:27">
      <c r="A958" s="2" t="s">
        <v>1187</v>
      </c>
      <c r="B958" s="2" t="s">
        <v>0</v>
      </c>
      <c r="C958" s="2">
        <v>120</v>
      </c>
      <c r="D958" s="2" t="s">
        <v>1457</v>
      </c>
      <c r="E958" s="2" t="s">
        <v>59</v>
      </c>
      <c r="F958" s="2" t="s">
        <v>40</v>
      </c>
      <c r="G958" s="29">
        <v>140.07535275603101</v>
      </c>
      <c r="H958" s="29">
        <v>120.38727003789199</v>
      </c>
      <c r="I958" s="29">
        <f t="shared" si="90"/>
        <v>125.80146463014341</v>
      </c>
      <c r="J958" s="8">
        <v>1.6160496905900501</v>
      </c>
      <c r="K958" s="32">
        <v>0</v>
      </c>
      <c r="L958" s="43">
        <v>1.020786838949</v>
      </c>
      <c r="M958" s="43">
        <v>1</v>
      </c>
      <c r="N958" s="8">
        <v>429.67014847199403</v>
      </c>
      <c r="O958" s="9">
        <f t="shared" si="88"/>
        <v>429.67</v>
      </c>
      <c r="P958" s="6">
        <f t="shared" si="91"/>
        <v>431.43179608072921</v>
      </c>
      <c r="Q958" s="6">
        <f t="shared" si="92"/>
        <v>438.11898891998055</v>
      </c>
      <c r="R958" s="13">
        <f>Q958*Index!$D$22</f>
        <v>572.08874280311989</v>
      </c>
      <c r="T958" s="8">
        <v>19.8230432534464</v>
      </c>
      <c r="U958" s="6">
        <f t="shared" si="93"/>
        <v>20.130300423874822</v>
      </c>
      <c r="V958" s="6">
        <f>U958*Index!$H$27</f>
        <v>22.220085100026925</v>
      </c>
      <c r="X958" s="8">
        <v>594.30882790314695</v>
      </c>
      <c r="Y958" s="41">
        <f t="shared" si="89"/>
        <v>594.30999999999995</v>
      </c>
      <c r="Z958" s="27"/>
      <c r="AA958" s="37"/>
    </row>
    <row r="959" spans="1:27">
      <c r="A959" s="2" t="s">
        <v>1188</v>
      </c>
      <c r="B959" s="2" t="s">
        <v>0</v>
      </c>
      <c r="C959" s="2">
        <v>120</v>
      </c>
      <c r="D959" s="2" t="s">
        <v>1458</v>
      </c>
      <c r="E959" s="2" t="s">
        <v>59</v>
      </c>
      <c r="F959" s="2" t="s">
        <v>215</v>
      </c>
      <c r="G959" s="29">
        <v>140.07535275603101</v>
      </c>
      <c r="H959" s="29">
        <v>147.00214365729701</v>
      </c>
      <c r="I959" s="29">
        <f t="shared" si="90"/>
        <v>148.30394146554676</v>
      </c>
      <c r="J959" s="8">
        <v>1.5529603850646401</v>
      </c>
      <c r="K959" s="32">
        <v>0</v>
      </c>
      <c r="L959" s="43">
        <v>1.0045346564064199</v>
      </c>
      <c r="M959" s="43">
        <v>1</v>
      </c>
      <c r="N959" s="8">
        <v>447.84161979901</v>
      </c>
      <c r="O959" s="9">
        <f t="shared" si="88"/>
        <v>447.84</v>
      </c>
      <c r="P959" s="6">
        <f t="shared" si="91"/>
        <v>449.67777044018595</v>
      </c>
      <c r="Q959" s="6">
        <f t="shared" si="92"/>
        <v>456.64777588200889</v>
      </c>
      <c r="R959" s="13">
        <f>Q959*Index!$D$22</f>
        <v>596.28333538378911</v>
      </c>
      <c r="T959" s="8">
        <v>25.0927675748224</v>
      </c>
      <c r="U959" s="6">
        <f t="shared" si="93"/>
        <v>25.48170547223215</v>
      </c>
      <c r="V959" s="6">
        <f>U959*Index!$H$27</f>
        <v>28.127034975359443</v>
      </c>
      <c r="X959" s="8">
        <v>624.41037035914906</v>
      </c>
      <c r="Y959" s="41">
        <f t="shared" si="89"/>
        <v>624.41</v>
      </c>
      <c r="Z959" s="27"/>
      <c r="AA959" s="37"/>
    </row>
    <row r="960" spans="1:27">
      <c r="A960" s="2" t="s">
        <v>1189</v>
      </c>
      <c r="B960" s="2" t="s">
        <v>0</v>
      </c>
      <c r="C960" s="2">
        <v>120</v>
      </c>
      <c r="D960" s="2" t="s">
        <v>1452</v>
      </c>
      <c r="E960" s="2" t="s">
        <v>59</v>
      </c>
      <c r="F960" s="2" t="s">
        <v>215</v>
      </c>
      <c r="G960" s="29">
        <v>140.07535275603101</v>
      </c>
      <c r="H960" s="29">
        <v>121.235896031888</v>
      </c>
      <c r="I960" s="29">
        <f t="shared" si="90"/>
        <v>113.11382551121847</v>
      </c>
      <c r="J960" s="8">
        <v>1.6120415516771001</v>
      </c>
      <c r="K960" s="32">
        <v>0</v>
      </c>
      <c r="L960" s="43">
        <v>0.96891802186724296</v>
      </c>
      <c r="M960" s="43">
        <v>1</v>
      </c>
      <c r="N960" s="8">
        <v>408.151475801787</v>
      </c>
      <c r="O960" s="9">
        <f t="shared" si="88"/>
        <v>408.15</v>
      </c>
      <c r="P960" s="6">
        <f t="shared" si="91"/>
        <v>409.82489685257434</v>
      </c>
      <c r="Q960" s="6">
        <f t="shared" si="92"/>
        <v>416.17718275378928</v>
      </c>
      <c r="R960" s="13">
        <f>Q960*Index!$D$22</f>
        <v>543.43748453332876</v>
      </c>
      <c r="T960" s="8">
        <v>22.817238892891702</v>
      </c>
      <c r="U960" s="6">
        <f t="shared" si="93"/>
        <v>23.170906095731524</v>
      </c>
      <c r="V960" s="6">
        <f>U960*Index!$H$27</f>
        <v>25.576344835929842</v>
      </c>
      <c r="X960" s="8">
        <v>559.22646659721102</v>
      </c>
      <c r="Y960" s="41">
        <f t="shared" si="89"/>
        <v>559.23</v>
      </c>
      <c r="Z960" s="27"/>
      <c r="AA960" s="37"/>
    </row>
    <row r="961" spans="1:27">
      <c r="A961" s="2" t="s">
        <v>1190</v>
      </c>
      <c r="B961" s="2" t="s">
        <v>0</v>
      </c>
      <c r="C961" s="2">
        <v>120</v>
      </c>
      <c r="D961" s="2" t="s">
        <v>221</v>
      </c>
      <c r="E961" s="2" t="s">
        <v>59</v>
      </c>
      <c r="F961" s="2" t="s">
        <v>40</v>
      </c>
      <c r="G961" s="29">
        <v>140.07535275603101</v>
      </c>
      <c r="H961" s="29">
        <v>87.896255618509798</v>
      </c>
      <c r="I961" s="29">
        <f t="shared" si="90"/>
        <v>94.372384401102039</v>
      </c>
      <c r="J961" s="8">
        <v>1.89151321963775</v>
      </c>
      <c r="K961" s="32">
        <v>1</v>
      </c>
      <c r="L961" s="43">
        <v>1.02840761105634</v>
      </c>
      <c r="M961" s="43">
        <v>1</v>
      </c>
      <c r="N961" s="8">
        <v>443.46099414687501</v>
      </c>
      <c r="O961" s="9">
        <f t="shared" si="88"/>
        <v>443.46</v>
      </c>
      <c r="P961" s="6">
        <f t="shared" si="91"/>
        <v>445.27918422287718</v>
      </c>
      <c r="Q961" s="6">
        <f t="shared" si="92"/>
        <v>452.18101157833178</v>
      </c>
      <c r="R961" s="13">
        <f>Q961*Index!$D$22</f>
        <v>590.45070625902133</v>
      </c>
      <c r="T961" s="8">
        <v>20.891248401211001</v>
      </c>
      <c r="U961" s="6">
        <f t="shared" si="93"/>
        <v>21.215062751429773</v>
      </c>
      <c r="V961" s="6">
        <f>U961*Index!$H$27</f>
        <v>23.417459740446457</v>
      </c>
      <c r="X961" s="8">
        <v>613.86816599946803</v>
      </c>
      <c r="Y961" s="41">
        <f t="shared" si="89"/>
        <v>613.87</v>
      </c>
      <c r="Z961" s="27"/>
      <c r="AA961" s="37"/>
    </row>
    <row r="962" spans="1:27">
      <c r="A962" s="2" t="s">
        <v>1191</v>
      </c>
      <c r="B962" s="2" t="s">
        <v>51</v>
      </c>
      <c r="C962" s="2">
        <v>120</v>
      </c>
      <c r="D962" s="2" t="s">
        <v>60</v>
      </c>
      <c r="E962" s="2" t="s">
        <v>52</v>
      </c>
      <c r="F962" s="2" t="s">
        <v>40</v>
      </c>
      <c r="G962" s="29">
        <v>140.07535275603101</v>
      </c>
      <c r="H962" s="29">
        <v>26.751053200375399</v>
      </c>
      <c r="I962" s="29">
        <f t="shared" si="90"/>
        <v>26.955097411861857</v>
      </c>
      <c r="J962" s="8">
        <v>1.25977154700212</v>
      </c>
      <c r="K962" s="32">
        <v>1</v>
      </c>
      <c r="L962" s="43">
        <v>1.00157073775528</v>
      </c>
      <c r="M962" s="43">
        <v>0.99965290045993604</v>
      </c>
      <c r="N962" s="8">
        <v>210.42020860446786</v>
      </c>
      <c r="O962" s="9">
        <f t="shared" ref="O962:O1010" si="94">ROUND(J962*SUM(G962:H962)*L962*$M962,2)</f>
        <v>210.42</v>
      </c>
      <c r="P962" s="6">
        <f t="shared" si="91"/>
        <v>211.28293145974618</v>
      </c>
      <c r="Q962" s="6">
        <f t="shared" si="92"/>
        <v>214.55781689737225</v>
      </c>
      <c r="R962" s="13">
        <f>Q962*Index!$D$22</f>
        <v>280.16615310371407</v>
      </c>
      <c r="T962" s="8">
        <v>17.79477725530236</v>
      </c>
      <c r="U962" s="6">
        <f t="shared" si="93"/>
        <v>18.070596302759547</v>
      </c>
      <c r="V962" s="6">
        <f>U962*Index!$H$27</f>
        <v>19.946557140266449</v>
      </c>
      <c r="X962" s="8">
        <v>300.11271024398098</v>
      </c>
      <c r="Y962" s="41">
        <f t="shared" ref="Y962:Y1025" si="95">ROUND((R962+V962) * IF(D962 = "Forensische en beveiligde zorg - niet klinische of ambulante zorg", 0.982799429, 1),2)</f>
        <v>300.11</v>
      </c>
      <c r="Z962" s="27"/>
      <c r="AA962" s="38"/>
    </row>
    <row r="963" spans="1:27">
      <c r="A963" s="2" t="s">
        <v>1192</v>
      </c>
      <c r="B963" s="2" t="s">
        <v>51</v>
      </c>
      <c r="C963" s="2">
        <v>120</v>
      </c>
      <c r="D963" s="2" t="s">
        <v>61</v>
      </c>
      <c r="E963" s="2" t="s">
        <v>52</v>
      </c>
      <c r="F963" s="2" t="s">
        <v>40</v>
      </c>
      <c r="G963" s="29">
        <v>140.07535275603101</v>
      </c>
      <c r="H963" s="29">
        <v>40.449751346917999</v>
      </c>
      <c r="I963" s="29">
        <f t="shared" si="90"/>
        <v>42.021464667407315</v>
      </c>
      <c r="J963" s="8">
        <v>1.54187655765271</v>
      </c>
      <c r="K963" s="32">
        <v>0</v>
      </c>
      <c r="L963" s="43">
        <v>1.01885808752023</v>
      </c>
      <c r="M963" s="43">
        <v>0.99003615370148301</v>
      </c>
      <c r="N963" s="8">
        <v>280.77081400836431</v>
      </c>
      <c r="O963" s="9">
        <f t="shared" si="94"/>
        <v>280.77</v>
      </c>
      <c r="P963" s="6">
        <f t="shared" si="91"/>
        <v>281.92197434579862</v>
      </c>
      <c r="Q963" s="6">
        <f t="shared" si="92"/>
        <v>286.29176494815852</v>
      </c>
      <c r="R963" s="13">
        <f>Q963*Index!$D$22</f>
        <v>373.83519095537855</v>
      </c>
      <c r="T963" s="8">
        <v>17.404878955299743</v>
      </c>
      <c r="U963" s="6">
        <f t="shared" si="93"/>
        <v>17.674654579106889</v>
      </c>
      <c r="V963" s="6">
        <f>U963*Index!$H$27</f>
        <v>19.509511561762363</v>
      </c>
      <c r="X963" s="8">
        <v>393.344702517141</v>
      </c>
      <c r="Y963" s="41">
        <f t="shared" si="95"/>
        <v>393.34</v>
      </c>
      <c r="Z963" s="27"/>
      <c r="AA963" s="38"/>
    </row>
    <row r="964" spans="1:27">
      <c r="A964" s="2" t="s">
        <v>1193</v>
      </c>
      <c r="B964" s="2" t="s">
        <v>51</v>
      </c>
      <c r="C964" s="2">
        <v>120</v>
      </c>
      <c r="D964" s="2" t="s">
        <v>62</v>
      </c>
      <c r="E964" s="2" t="s">
        <v>52</v>
      </c>
      <c r="F964" s="2" t="s">
        <v>40</v>
      </c>
      <c r="G964" s="29">
        <v>140.07535275603101</v>
      </c>
      <c r="H964" s="29">
        <v>54.521472703429097</v>
      </c>
      <c r="I964" s="29">
        <f t="shared" si="90"/>
        <v>49.21428785623749</v>
      </c>
      <c r="J964" s="8">
        <v>1.6417730297103501</v>
      </c>
      <c r="K964" s="32">
        <v>0</v>
      </c>
      <c r="L964" s="43">
        <v>1.02998085356908</v>
      </c>
      <c r="M964" s="43">
        <v>0.94441297238275501</v>
      </c>
      <c r="N964" s="8">
        <v>310.77062676078668</v>
      </c>
      <c r="O964" s="9">
        <f t="shared" si="94"/>
        <v>310.77</v>
      </c>
      <c r="P964" s="6">
        <f t="shared" si="91"/>
        <v>312.04478633050593</v>
      </c>
      <c r="Q964" s="6">
        <f t="shared" si="92"/>
        <v>316.88148051862879</v>
      </c>
      <c r="R964" s="13">
        <f>Q964*Index!$D$22</f>
        <v>413.77875050424723</v>
      </c>
      <c r="T964" s="8">
        <v>17.671307785665814</v>
      </c>
      <c r="U964" s="6">
        <f t="shared" si="93"/>
        <v>17.945213056343636</v>
      </c>
      <c r="V964" s="6">
        <f>U964*Index!$H$27</f>
        <v>19.808157496604156</v>
      </c>
      <c r="X964" s="8">
        <v>433.58690800085202</v>
      </c>
      <c r="Y964" s="41">
        <f t="shared" si="95"/>
        <v>433.59</v>
      </c>
      <c r="Z964" s="27"/>
      <c r="AA964" s="38"/>
    </row>
    <row r="965" spans="1:27">
      <c r="A965" s="2" t="s">
        <v>1194</v>
      </c>
      <c r="B965" s="2" t="s">
        <v>51</v>
      </c>
      <c r="C965" s="2">
        <v>120</v>
      </c>
      <c r="D965" s="2" t="s">
        <v>63</v>
      </c>
      <c r="E965" s="2" t="s">
        <v>52</v>
      </c>
      <c r="F965" s="2" t="s">
        <v>40</v>
      </c>
      <c r="G965" s="29">
        <v>140.07535275603101</v>
      </c>
      <c r="H965" s="29">
        <v>70.911337014399805</v>
      </c>
      <c r="I965" s="29">
        <f t="shared" si="90"/>
        <v>79.004702468223456</v>
      </c>
      <c r="J965" s="8">
        <v>1.7245396446896999</v>
      </c>
      <c r="K965" s="32">
        <v>0</v>
      </c>
      <c r="L965" s="43">
        <v>1.05103692563536</v>
      </c>
      <c r="M965" s="43">
        <v>0.98793827001383505</v>
      </c>
      <c r="N965" s="8">
        <v>377.81224059503336</v>
      </c>
      <c r="O965" s="9">
        <f t="shared" si="94"/>
        <v>377.81</v>
      </c>
      <c r="P965" s="6">
        <f t="shared" si="91"/>
        <v>379.36127078147297</v>
      </c>
      <c r="Q965" s="6">
        <f t="shared" si="92"/>
        <v>385.24137047858585</v>
      </c>
      <c r="R965" s="13">
        <f>Q965*Index!$D$22</f>
        <v>503.04199746315555</v>
      </c>
      <c r="T965" s="8">
        <v>17.353566100224697</v>
      </c>
      <c r="U965" s="6">
        <f t="shared" si="93"/>
        <v>17.622546374778182</v>
      </c>
      <c r="V965" s="6">
        <f>U965*Index!$H$27</f>
        <v>19.451993854117013</v>
      </c>
      <c r="X965" s="8">
        <v>522.49399131727296</v>
      </c>
      <c r="Y965" s="41">
        <f t="shared" si="95"/>
        <v>522.49</v>
      </c>
      <c r="Z965" s="27"/>
      <c r="AA965" s="38"/>
    </row>
    <row r="966" spans="1:27">
      <c r="A966" s="2" t="s">
        <v>1195</v>
      </c>
      <c r="B966" s="2" t="s">
        <v>51</v>
      </c>
      <c r="C966" s="2">
        <v>120</v>
      </c>
      <c r="D966" s="2" t="s">
        <v>1457</v>
      </c>
      <c r="E966" s="2" t="s">
        <v>52</v>
      </c>
      <c r="F966" s="2" t="s">
        <v>40</v>
      </c>
      <c r="G966" s="29">
        <v>140.07535275603101</v>
      </c>
      <c r="H966" s="29">
        <v>87.846105479604503</v>
      </c>
      <c r="I966" s="29">
        <f t="shared" si="90"/>
        <v>56.367565428560482</v>
      </c>
      <c r="J966" s="8">
        <v>1.7258886596971199</v>
      </c>
      <c r="K966" s="32">
        <v>0</v>
      </c>
      <c r="L966" s="43">
        <v>1.020786838949</v>
      </c>
      <c r="M966" s="43">
        <v>0.84433754253701698</v>
      </c>
      <c r="N966" s="8">
        <v>339.0386047725969</v>
      </c>
      <c r="O966" s="9">
        <f t="shared" si="94"/>
        <v>339.04</v>
      </c>
      <c r="P966" s="6">
        <f t="shared" si="91"/>
        <v>340.42866305216455</v>
      </c>
      <c r="Q966" s="6">
        <f t="shared" si="92"/>
        <v>345.7053073294731</v>
      </c>
      <c r="R966" s="13">
        <f>Q966*Index!$D$22</f>
        <v>451.41644085782036</v>
      </c>
      <c r="T966" s="8">
        <v>16.520084877853616</v>
      </c>
      <c r="U966" s="6">
        <f t="shared" si="93"/>
        <v>16.776146193460349</v>
      </c>
      <c r="V966" s="6">
        <f>U966*Index!$H$27</f>
        <v>18.517726423351053</v>
      </c>
      <c r="X966" s="8">
        <v>469.93416728117199</v>
      </c>
      <c r="Y966" s="41">
        <f t="shared" si="95"/>
        <v>469.93</v>
      </c>
      <c r="Z966" s="27"/>
      <c r="AA966" s="38"/>
    </row>
    <row r="967" spans="1:27">
      <c r="A967" s="2" t="s">
        <v>1196</v>
      </c>
      <c r="B967" s="2" t="s">
        <v>51</v>
      </c>
      <c r="C967" s="2">
        <v>120</v>
      </c>
      <c r="D967" s="2" t="s">
        <v>1458</v>
      </c>
      <c r="E967" s="2" t="s">
        <v>52</v>
      </c>
      <c r="F967" s="2" t="s">
        <v>215</v>
      </c>
      <c r="G967" s="29">
        <v>140.07535275603101</v>
      </c>
      <c r="H967" s="29">
        <v>107.174272973488</v>
      </c>
      <c r="I967" s="29">
        <f t="shared" si="90"/>
        <v>96.93478485536582</v>
      </c>
      <c r="J967" s="8">
        <v>1.7247006684091799</v>
      </c>
      <c r="K967" s="32">
        <v>0</v>
      </c>
      <c r="L967" s="43">
        <v>1.0045346564064199</v>
      </c>
      <c r="M967" s="43">
        <v>0.95425919873867204</v>
      </c>
      <c r="N967" s="8">
        <v>408.77154275812728</v>
      </c>
      <c r="O967" s="9">
        <f t="shared" si="94"/>
        <v>408.77</v>
      </c>
      <c r="P967" s="6">
        <f t="shared" si="91"/>
        <v>410.4475060834356</v>
      </c>
      <c r="Q967" s="6">
        <f t="shared" si="92"/>
        <v>416.80944242772887</v>
      </c>
      <c r="R967" s="13">
        <f>Q967*Index!$D$22</f>
        <v>544.26307906617672</v>
      </c>
      <c r="T967" s="8">
        <v>20.636853011182286</v>
      </c>
      <c r="U967" s="6">
        <f t="shared" si="93"/>
        <v>20.956724232855613</v>
      </c>
      <c r="V967" s="6">
        <f>U967*Index!$H$27</f>
        <v>23.132302353499334</v>
      </c>
      <c r="X967" s="8">
        <v>567.39538141967603</v>
      </c>
      <c r="Y967" s="41">
        <f t="shared" si="95"/>
        <v>567.4</v>
      </c>
      <c r="Z967" s="27"/>
      <c r="AA967" s="38"/>
    </row>
    <row r="968" spans="1:27">
      <c r="A968" s="2" t="s">
        <v>1197</v>
      </c>
      <c r="B968" s="2" t="s">
        <v>51</v>
      </c>
      <c r="C968" s="2">
        <v>120</v>
      </c>
      <c r="D968" s="2" t="s">
        <v>1452</v>
      </c>
      <c r="E968" s="2" t="s">
        <v>52</v>
      </c>
      <c r="F968" s="2" t="s">
        <v>215</v>
      </c>
      <c r="G968" s="29">
        <v>140.07535275603101</v>
      </c>
      <c r="H968" s="29">
        <v>88.398226872430996</v>
      </c>
      <c r="I968" s="29">
        <f t="shared" si="90"/>
        <v>49.324586589729932</v>
      </c>
      <c r="J968" s="8">
        <v>1.7484723568051199</v>
      </c>
      <c r="K968" s="32">
        <v>0</v>
      </c>
      <c r="L968" s="43">
        <v>0.96891802186724296</v>
      </c>
      <c r="M968" s="43">
        <v>0.85557249745153396</v>
      </c>
      <c r="N968" s="8">
        <v>331.16055832662954</v>
      </c>
      <c r="O968" s="9">
        <f t="shared" si="94"/>
        <v>331.16</v>
      </c>
      <c r="P968" s="6">
        <f t="shared" si="91"/>
        <v>332.5183166157687</v>
      </c>
      <c r="Q968" s="6">
        <f t="shared" si="92"/>
        <v>337.67235052331313</v>
      </c>
      <c r="R968" s="13">
        <f>Q968*Index!$D$22</f>
        <v>440.92713480980706</v>
      </c>
      <c r="T968" s="8">
        <v>17.240274891316613</v>
      </c>
      <c r="U968" s="6">
        <f t="shared" si="93"/>
        <v>17.50749915213202</v>
      </c>
      <c r="V968" s="6">
        <f>U968*Index!$H$27</f>
        <v>19.325003246729576</v>
      </c>
      <c r="X968" s="8">
        <v>452.33553847799402</v>
      </c>
      <c r="Y968" s="41">
        <f t="shared" si="95"/>
        <v>452.34</v>
      </c>
      <c r="Z968" s="27"/>
      <c r="AA968" s="38"/>
    </row>
    <row r="969" spans="1:27">
      <c r="A969" s="2" t="s">
        <v>1198</v>
      </c>
      <c r="B969" s="2" t="s">
        <v>51</v>
      </c>
      <c r="C969" s="2">
        <v>120</v>
      </c>
      <c r="D969" s="2" t="s">
        <v>221</v>
      </c>
      <c r="E969" s="2" t="s">
        <v>52</v>
      </c>
      <c r="F969" s="2" t="s">
        <v>40</v>
      </c>
      <c r="G969" s="29">
        <v>140.07535275603101</v>
      </c>
      <c r="H969" s="29">
        <v>64.047476447933803</v>
      </c>
      <c r="I969" s="29">
        <f t="shared" si="90"/>
        <v>28.157873449881549</v>
      </c>
      <c r="J969" s="8">
        <v>1.8896517116610101</v>
      </c>
      <c r="K969" s="32">
        <v>1</v>
      </c>
      <c r="L969" s="43">
        <v>1.02840761105634</v>
      </c>
      <c r="M969" s="43">
        <v>0.80141028590039398</v>
      </c>
      <c r="N969" s="8">
        <v>317.90220385825705</v>
      </c>
      <c r="O969" s="9">
        <f t="shared" si="94"/>
        <v>317.89999999999998</v>
      </c>
      <c r="P969" s="6">
        <f t="shared" si="91"/>
        <v>319.20560289407592</v>
      </c>
      <c r="Q969" s="6">
        <f t="shared" si="92"/>
        <v>324.15328973893412</v>
      </c>
      <c r="R969" s="13">
        <f>Q969*Index!$D$22</f>
        <v>423.27416225301403</v>
      </c>
      <c r="T969" s="8">
        <v>15.417411201243368</v>
      </c>
      <c r="U969" s="6">
        <f t="shared" si="93"/>
        <v>15.656381074862642</v>
      </c>
      <c r="V969" s="6">
        <f>U969*Index!$H$27</f>
        <v>17.281715250970674</v>
      </c>
      <c r="X969" s="8">
        <v>440.55587750398502</v>
      </c>
      <c r="Y969" s="41">
        <f t="shared" si="95"/>
        <v>440.56</v>
      </c>
      <c r="Z969" s="27"/>
      <c r="AA969" s="38"/>
    </row>
    <row r="970" spans="1:27">
      <c r="A970" s="2" t="s">
        <v>1199</v>
      </c>
      <c r="B970" s="2" t="s">
        <v>51</v>
      </c>
      <c r="C970" s="2">
        <v>120</v>
      </c>
      <c r="D970" s="2" t="s">
        <v>60</v>
      </c>
      <c r="E970" s="2" t="s">
        <v>53</v>
      </c>
      <c r="F970" s="2" t="s">
        <v>40</v>
      </c>
      <c r="G970" s="29">
        <v>140.07535275603101</v>
      </c>
      <c r="H970" s="29">
        <v>25.385731125287499</v>
      </c>
      <c r="I970" s="29">
        <f t="shared" si="90"/>
        <v>25.557866589476561</v>
      </c>
      <c r="J970" s="8">
        <v>2.4849502902113501</v>
      </c>
      <c r="K970" s="32">
        <v>0</v>
      </c>
      <c r="L970" s="43">
        <v>1.00157073775528</v>
      </c>
      <c r="M970" s="43">
        <v>0.99947043212409903</v>
      </c>
      <c r="N970" s="8">
        <v>411.59031648126046</v>
      </c>
      <c r="O970" s="9">
        <f t="shared" si="94"/>
        <v>411.59</v>
      </c>
      <c r="P970" s="6">
        <f t="shared" si="91"/>
        <v>413.2778367788336</v>
      </c>
      <c r="Q970" s="6">
        <f t="shared" si="92"/>
        <v>419.68364324890553</v>
      </c>
      <c r="R970" s="13">
        <f>Q970*Index!$D$22</f>
        <v>548.01616436020629</v>
      </c>
      <c r="T970" s="8">
        <v>20.138300437837017</v>
      </c>
      <c r="U970" s="6">
        <f t="shared" si="93"/>
        <v>20.450444094623492</v>
      </c>
      <c r="V970" s="6">
        <f>U970*Index!$H$27</f>
        <v>22.573463810651312</v>
      </c>
      <c r="X970" s="8">
        <v>570.58962817085796</v>
      </c>
      <c r="Y970" s="41">
        <f t="shared" si="95"/>
        <v>570.59</v>
      </c>
      <c r="Z970" s="27"/>
      <c r="AA970" s="38"/>
    </row>
    <row r="971" spans="1:27">
      <c r="A971" s="2" t="s">
        <v>1200</v>
      </c>
      <c r="B971" s="2" t="s">
        <v>51</v>
      </c>
      <c r="C971" s="2">
        <v>120</v>
      </c>
      <c r="D971" s="2" t="s">
        <v>61</v>
      </c>
      <c r="E971" s="2" t="s">
        <v>53</v>
      </c>
      <c r="F971" s="2" t="s">
        <v>40</v>
      </c>
      <c r="G971" s="29">
        <v>140.07535275603101</v>
      </c>
      <c r="H971" s="29">
        <v>38.406197901560198</v>
      </c>
      <c r="I971" s="29">
        <f t="shared" si="90"/>
        <v>41.636714714671626</v>
      </c>
      <c r="J971" s="8">
        <v>2.8450385955452502</v>
      </c>
      <c r="K971" s="32">
        <v>0</v>
      </c>
      <c r="L971" s="43">
        <v>1.01885808752023</v>
      </c>
      <c r="M971" s="43">
        <v>0.9992559480573</v>
      </c>
      <c r="N971" s="8">
        <v>516.97784523046937</v>
      </c>
      <c r="O971" s="9">
        <f t="shared" si="94"/>
        <v>516.98</v>
      </c>
      <c r="P971" s="6">
        <f t="shared" si="91"/>
        <v>519.09745439591427</v>
      </c>
      <c r="Q971" s="6">
        <f t="shared" si="92"/>
        <v>527.143464939051</v>
      </c>
      <c r="R971" s="13">
        <f>Q971*Index!$D$22</f>
        <v>688.33547451864138</v>
      </c>
      <c r="T971" s="8">
        <v>20.304240184062429</v>
      </c>
      <c r="U971" s="6">
        <f t="shared" si="93"/>
        <v>20.618955906915399</v>
      </c>
      <c r="V971" s="6">
        <f>U971*Index!$H$27</f>
        <v>22.759469321281699</v>
      </c>
      <c r="X971" s="8">
        <v>711.09494383992296</v>
      </c>
      <c r="Y971" s="41">
        <f t="shared" si="95"/>
        <v>711.09</v>
      </c>
      <c r="Z971" s="27"/>
      <c r="AA971" s="38"/>
    </row>
    <row r="972" spans="1:27">
      <c r="A972" s="2" t="s">
        <v>1201</v>
      </c>
      <c r="B972" s="2" t="s">
        <v>51</v>
      </c>
      <c r="C972" s="2">
        <v>120</v>
      </c>
      <c r="D972" s="2" t="s">
        <v>62</v>
      </c>
      <c r="E972" s="2" t="s">
        <v>53</v>
      </c>
      <c r="F972" s="2" t="s">
        <v>40</v>
      </c>
      <c r="G972" s="29">
        <v>140.07535275603101</v>
      </c>
      <c r="H972" s="29">
        <v>51.798676366488401</v>
      </c>
      <c r="I972" s="29">
        <f t="shared" si="90"/>
        <v>56.405317926447367</v>
      </c>
      <c r="J972" s="8">
        <v>2.8942271436833198</v>
      </c>
      <c r="K972" s="32">
        <v>0</v>
      </c>
      <c r="L972" s="43">
        <v>1.02998085356908</v>
      </c>
      <c r="M972" s="43">
        <v>0.99420166238587404</v>
      </c>
      <c r="N972" s="8">
        <v>568.65969029833229</v>
      </c>
      <c r="O972" s="9">
        <f t="shared" si="94"/>
        <v>568.66</v>
      </c>
      <c r="P972" s="6">
        <f t="shared" si="91"/>
        <v>570.99119502855547</v>
      </c>
      <c r="Q972" s="6">
        <f t="shared" si="92"/>
        <v>579.84155855149811</v>
      </c>
      <c r="R972" s="13">
        <f>Q972*Index!$D$22</f>
        <v>757.1477992187979</v>
      </c>
      <c r="T972" s="8">
        <v>23.232050480705293</v>
      </c>
      <c r="U972" s="6">
        <f t="shared" si="93"/>
        <v>23.592147263156228</v>
      </c>
      <c r="V972" s="6">
        <f>U972*Index!$H$27</f>
        <v>26.041316266595153</v>
      </c>
      <c r="X972" s="8">
        <v>783.18911548539302</v>
      </c>
      <c r="Y972" s="41">
        <f t="shared" si="95"/>
        <v>783.19</v>
      </c>
      <c r="Z972" s="27"/>
      <c r="AA972" s="38"/>
    </row>
    <row r="973" spans="1:27">
      <c r="A973" s="2" t="s">
        <v>1202</v>
      </c>
      <c r="B973" s="2" t="s">
        <v>51</v>
      </c>
      <c r="C973" s="2">
        <v>120</v>
      </c>
      <c r="D973" s="2" t="s">
        <v>63</v>
      </c>
      <c r="E973" s="2" t="s">
        <v>53</v>
      </c>
      <c r="F973" s="2" t="s">
        <v>40</v>
      </c>
      <c r="G973" s="29">
        <v>140.07535275603101</v>
      </c>
      <c r="H973" s="29">
        <v>67.400210070637698</v>
      </c>
      <c r="I973" s="29">
        <f t="shared" si="90"/>
        <v>77.766994892104094</v>
      </c>
      <c r="J973" s="8">
        <v>2.8315872172582899</v>
      </c>
      <c r="K973" s="32">
        <v>0</v>
      </c>
      <c r="L973" s="43">
        <v>1.05103692563536</v>
      </c>
      <c r="M973" s="43">
        <v>0.99898135610156302</v>
      </c>
      <c r="N973" s="8">
        <v>616.83960697799375</v>
      </c>
      <c r="O973" s="9">
        <f t="shared" si="94"/>
        <v>616.84</v>
      </c>
      <c r="P973" s="6">
        <f t="shared" si="91"/>
        <v>619.36864936660356</v>
      </c>
      <c r="Q973" s="6">
        <f t="shared" si="92"/>
        <v>628.96886343178596</v>
      </c>
      <c r="R973" s="13">
        <f>Q973*Index!$D$22</f>
        <v>821.29744531277879</v>
      </c>
      <c r="T973" s="8">
        <v>18.908651536870682</v>
      </c>
      <c r="U973" s="6">
        <f t="shared" si="93"/>
        <v>19.201735635692177</v>
      </c>
      <c r="V973" s="6">
        <f>U973*Index!$H$27</f>
        <v>21.195123317050449</v>
      </c>
      <c r="X973" s="8">
        <v>842.49256862982998</v>
      </c>
      <c r="Y973" s="41">
        <f t="shared" si="95"/>
        <v>842.49</v>
      </c>
      <c r="Z973" s="27"/>
      <c r="AA973" s="38"/>
    </row>
    <row r="974" spans="1:27">
      <c r="A974" s="2" t="s">
        <v>1203</v>
      </c>
      <c r="B974" s="2" t="s">
        <v>51</v>
      </c>
      <c r="C974" s="2">
        <v>120</v>
      </c>
      <c r="D974" s="2" t="s">
        <v>1457</v>
      </c>
      <c r="E974" s="2" t="s">
        <v>53</v>
      </c>
      <c r="F974" s="2" t="s">
        <v>40</v>
      </c>
      <c r="G974" s="29">
        <v>140.07535275603101</v>
      </c>
      <c r="H974" s="29">
        <v>83.544104619207602</v>
      </c>
      <c r="I974" s="29">
        <f t="shared" si="90"/>
        <v>86.130339562822229</v>
      </c>
      <c r="J974" s="8">
        <v>2.88957092479427</v>
      </c>
      <c r="K974" s="32">
        <v>0</v>
      </c>
      <c r="L974" s="43">
        <v>1.020786838949</v>
      </c>
      <c r="M974" s="43">
        <v>0.99096628297313005</v>
      </c>
      <c r="N974" s="8">
        <v>653.63739154751784</v>
      </c>
      <c r="O974" s="9">
        <f t="shared" si="94"/>
        <v>653.64</v>
      </c>
      <c r="P974" s="6">
        <f t="shared" si="91"/>
        <v>656.31730485286266</v>
      </c>
      <c r="Q974" s="6">
        <f t="shared" si="92"/>
        <v>666.49022307808207</v>
      </c>
      <c r="R974" s="13">
        <f>Q974*Index!$D$22</f>
        <v>870.29223442527211</v>
      </c>
      <c r="T974" s="8">
        <v>18.587460498379894</v>
      </c>
      <c r="U974" s="6">
        <f t="shared" si="93"/>
        <v>18.875566136104784</v>
      </c>
      <c r="V974" s="6">
        <f>U974*Index!$H$27</f>
        <v>20.83509321887718</v>
      </c>
      <c r="X974" s="8">
        <v>891.12732764415</v>
      </c>
      <c r="Y974" s="41">
        <f t="shared" si="95"/>
        <v>891.13</v>
      </c>
      <c r="Z974" s="27"/>
      <c r="AA974" s="38"/>
    </row>
    <row r="975" spans="1:27">
      <c r="A975" s="2" t="s">
        <v>1204</v>
      </c>
      <c r="B975" s="2" t="s">
        <v>51</v>
      </c>
      <c r="C975" s="2">
        <v>120</v>
      </c>
      <c r="D975" s="2" t="s">
        <v>1458</v>
      </c>
      <c r="E975" s="2" t="s">
        <v>53</v>
      </c>
      <c r="F975" s="2" t="s">
        <v>215</v>
      </c>
      <c r="G975" s="29">
        <v>140.07535275603101</v>
      </c>
      <c r="H975" s="29">
        <v>101.75894991205</v>
      </c>
      <c r="I975" s="29">
        <f t="shared" si="90"/>
        <v>102.0933707727481</v>
      </c>
      <c r="J975" s="8">
        <v>3.2077679550421099</v>
      </c>
      <c r="K975" s="32">
        <v>0</v>
      </c>
      <c r="L975" s="43">
        <v>1.0045346564064199</v>
      </c>
      <c r="M975" s="43">
        <v>0.99686242264970404</v>
      </c>
      <c r="N975" s="8">
        <v>776.82107104906731</v>
      </c>
      <c r="O975" s="9">
        <f t="shared" si="94"/>
        <v>776.82</v>
      </c>
      <c r="P975" s="6">
        <f t="shared" si="91"/>
        <v>780.00603744036846</v>
      </c>
      <c r="Q975" s="6">
        <f t="shared" si="92"/>
        <v>792.0961310206942</v>
      </c>
      <c r="R975" s="13">
        <f>Q975*Index!$D$22</f>
        <v>1034.3064127211544</v>
      </c>
      <c r="T975" s="8">
        <v>22.167014503315432</v>
      </c>
      <c r="U975" s="6">
        <f t="shared" si="93"/>
        <v>22.510603228116821</v>
      </c>
      <c r="V975" s="6">
        <f>U975*Index!$H$27</f>
        <v>24.847494018940079</v>
      </c>
      <c r="X975" s="8">
        <v>1059.1539067401</v>
      </c>
      <c r="Y975" s="41">
        <f t="shared" si="95"/>
        <v>1059.1500000000001</v>
      </c>
      <c r="Z975" s="27"/>
      <c r="AA975" s="38"/>
    </row>
    <row r="976" spans="1:27">
      <c r="A976" s="2" t="s">
        <v>1205</v>
      </c>
      <c r="B976" s="2" t="s">
        <v>51</v>
      </c>
      <c r="C976" s="2">
        <v>120</v>
      </c>
      <c r="D976" s="2" t="s">
        <v>1452</v>
      </c>
      <c r="E976" s="2" t="s">
        <v>53</v>
      </c>
      <c r="F976" s="2" t="s">
        <v>215</v>
      </c>
      <c r="G976" s="29">
        <v>140.07535275603101</v>
      </c>
      <c r="H976" s="29">
        <v>83.948262686484597</v>
      </c>
      <c r="I976" s="29">
        <f t="shared" si="90"/>
        <v>72.278962965212202</v>
      </c>
      <c r="J976" s="8">
        <v>3.3752730819649299</v>
      </c>
      <c r="K976" s="32">
        <v>0</v>
      </c>
      <c r="L976" s="43">
        <v>0.96891802186724296</v>
      </c>
      <c r="M976" s="43">
        <v>0.97831847707192698</v>
      </c>
      <c r="N976" s="8">
        <v>716.7538056929933</v>
      </c>
      <c r="O976" s="9">
        <f t="shared" si="94"/>
        <v>716.75</v>
      </c>
      <c r="P976" s="6">
        <f t="shared" si="91"/>
        <v>719.69249629633453</v>
      </c>
      <c r="Q976" s="6">
        <f t="shared" si="92"/>
        <v>730.84772998892777</v>
      </c>
      <c r="R976" s="13">
        <f>Q976*Index!$D$22</f>
        <v>954.32923384711955</v>
      </c>
      <c r="T976" s="8">
        <v>21.528255813017356</v>
      </c>
      <c r="U976" s="6">
        <f t="shared" si="93"/>
        <v>21.861943778119127</v>
      </c>
      <c r="V976" s="6">
        <f>U976*Index!$H$27</f>
        <v>24.131495356406901</v>
      </c>
      <c r="X976" s="8">
        <v>961.63064596014999</v>
      </c>
      <c r="Y976" s="41">
        <f t="shared" si="95"/>
        <v>961.63</v>
      </c>
      <c r="Z976" s="27"/>
      <c r="AA976" s="38"/>
    </row>
    <row r="977" spans="1:27">
      <c r="A977" s="2" t="s">
        <v>1206</v>
      </c>
      <c r="B977" s="2" t="s">
        <v>51</v>
      </c>
      <c r="C977" s="2">
        <v>120</v>
      </c>
      <c r="D977" s="2" t="s">
        <v>221</v>
      </c>
      <c r="E977" s="2" t="s">
        <v>53</v>
      </c>
      <c r="F977" s="2" t="s">
        <v>40</v>
      </c>
      <c r="G977" s="29">
        <v>140.07535275603101</v>
      </c>
      <c r="H977" s="29">
        <v>60.748973311150202</v>
      </c>
      <c r="I977" s="29">
        <f t="shared" si="90"/>
        <v>65.387039965561172</v>
      </c>
      <c r="J977" s="8">
        <v>3.17753766802032</v>
      </c>
      <c r="K977" s="32">
        <v>1</v>
      </c>
      <c r="L977" s="43">
        <v>1.02840761105634</v>
      </c>
      <c r="M977" s="43">
        <v>0.99483427838168603</v>
      </c>
      <c r="N977" s="8">
        <v>652.86449223444299</v>
      </c>
      <c r="O977" s="9">
        <f t="shared" si="94"/>
        <v>652.86</v>
      </c>
      <c r="P977" s="6">
        <f t="shared" si="91"/>
        <v>655.5412366526042</v>
      </c>
      <c r="Q977" s="6">
        <f t="shared" si="92"/>
        <v>665.70212582071963</v>
      </c>
      <c r="R977" s="13">
        <f>Q977*Index!$D$22</f>
        <v>869.26314967758174</v>
      </c>
      <c r="T977" s="8">
        <v>18.338398155631811</v>
      </c>
      <c r="U977" s="6">
        <f t="shared" si="93"/>
        <v>18.622643327044106</v>
      </c>
      <c r="V977" s="6">
        <f>U977*Index!$H$27</f>
        <v>20.555913761902918</v>
      </c>
      <c r="X977" s="8">
        <v>889.81906343948503</v>
      </c>
      <c r="Y977" s="41">
        <f t="shared" si="95"/>
        <v>889.82</v>
      </c>
      <c r="Z977" s="27"/>
      <c r="AA977" s="38"/>
    </row>
    <row r="978" spans="1:27">
      <c r="A978" s="2" t="s">
        <v>1207</v>
      </c>
      <c r="B978" s="2" t="s">
        <v>51</v>
      </c>
      <c r="C978" s="2">
        <v>120</v>
      </c>
      <c r="D978" s="2" t="s">
        <v>60</v>
      </c>
      <c r="E978" s="2" t="s">
        <v>54</v>
      </c>
      <c r="F978" s="2" t="s">
        <v>40</v>
      </c>
      <c r="G978" s="29">
        <v>140.07535275603101</v>
      </c>
      <c r="H978" s="29">
        <v>27.827976880297999</v>
      </c>
      <c r="I978" s="29">
        <f t="shared" si="90"/>
        <v>27.875137435935727</v>
      </c>
      <c r="J978" s="8">
        <v>1.93920068430038</v>
      </c>
      <c r="K978" s="32">
        <v>0</v>
      </c>
      <c r="L978" s="43">
        <v>1.00157073775528</v>
      </c>
      <c r="M978" s="43">
        <v>0.99871216431312804</v>
      </c>
      <c r="N978" s="8">
        <v>325.68970550884677</v>
      </c>
      <c r="O978" s="9">
        <f t="shared" si="94"/>
        <v>325.69</v>
      </c>
      <c r="P978" s="6">
        <f t="shared" si="91"/>
        <v>327.02503330143304</v>
      </c>
      <c r="Q978" s="6">
        <f t="shared" si="92"/>
        <v>332.09392131760529</v>
      </c>
      <c r="R978" s="13">
        <f>Q978*Index!$D$22</f>
        <v>433.6429115010281</v>
      </c>
      <c r="T978" s="8">
        <v>17.267277737420113</v>
      </c>
      <c r="U978" s="6">
        <f t="shared" si="93"/>
        <v>17.534920542350125</v>
      </c>
      <c r="V978" s="6">
        <f>U978*Index!$H$27</f>
        <v>19.355271330731181</v>
      </c>
      <c r="X978" s="8">
        <v>452.99818283175898</v>
      </c>
      <c r="Y978" s="41">
        <f t="shared" si="95"/>
        <v>453</v>
      </c>
      <c r="Z978" s="27"/>
      <c r="AA978" s="38"/>
    </row>
    <row r="979" spans="1:27">
      <c r="A979" s="2" t="s">
        <v>1208</v>
      </c>
      <c r="B979" s="2" t="s">
        <v>51</v>
      </c>
      <c r="C979" s="2">
        <v>120</v>
      </c>
      <c r="D979" s="2" t="s">
        <v>61</v>
      </c>
      <c r="E979" s="2" t="s">
        <v>54</v>
      </c>
      <c r="F979" s="2" t="s">
        <v>40</v>
      </c>
      <c r="G979" s="29">
        <v>140.07535275603101</v>
      </c>
      <c r="H979" s="29">
        <v>42.062275066048002</v>
      </c>
      <c r="I979" s="29">
        <f t="shared" si="90"/>
        <v>45.256575975330406</v>
      </c>
      <c r="J979" s="8">
        <v>2.2141459313618301</v>
      </c>
      <c r="K979" s="32">
        <v>0</v>
      </c>
      <c r="L979" s="43">
        <v>1.01885808752023</v>
      </c>
      <c r="M979" s="43">
        <v>0.99870419079992301</v>
      </c>
      <c r="N979" s="8">
        <v>410.35193595198393</v>
      </c>
      <c r="O979" s="9">
        <f t="shared" si="94"/>
        <v>410.35</v>
      </c>
      <c r="P979" s="6">
        <f t="shared" si="91"/>
        <v>412.03437888938709</v>
      </c>
      <c r="Q979" s="6">
        <f t="shared" si="92"/>
        <v>418.42091176217264</v>
      </c>
      <c r="R979" s="13">
        <f>Q979*Index!$D$22</f>
        <v>546.36730985489544</v>
      </c>
      <c r="T979" s="8">
        <v>17.134428524549769</v>
      </c>
      <c r="U979" s="6">
        <f t="shared" si="93"/>
        <v>17.400012166680291</v>
      </c>
      <c r="V979" s="6">
        <f>U979*Index!$H$27</f>
        <v>19.206357726613536</v>
      </c>
      <c r="X979" s="8">
        <v>565.57366758150897</v>
      </c>
      <c r="Y979" s="41">
        <f t="shared" si="95"/>
        <v>565.57000000000005</v>
      </c>
      <c r="Z979" s="27"/>
      <c r="AA979" s="38"/>
    </row>
    <row r="980" spans="1:27">
      <c r="A980" s="2" t="s">
        <v>1209</v>
      </c>
      <c r="B980" s="2" t="s">
        <v>51</v>
      </c>
      <c r="C980" s="2">
        <v>120</v>
      </c>
      <c r="D980" s="2" t="s">
        <v>62</v>
      </c>
      <c r="E980" s="2" t="s">
        <v>54</v>
      </c>
      <c r="F980" s="2" t="s">
        <v>40</v>
      </c>
      <c r="G980" s="29">
        <v>140.07535275603101</v>
      </c>
      <c r="H980" s="29">
        <v>56.670985943751397</v>
      </c>
      <c r="I980" s="29">
        <f t="shared" si="90"/>
        <v>54.63094784122535</v>
      </c>
      <c r="J980" s="8">
        <v>2.2532311271736298</v>
      </c>
      <c r="K980" s="32">
        <v>0</v>
      </c>
      <c r="L980" s="43">
        <v>1.02998085356908</v>
      </c>
      <c r="M980" s="43">
        <v>0.96082477846941805</v>
      </c>
      <c r="N980" s="8">
        <v>438.71829716256553</v>
      </c>
      <c r="O980" s="9">
        <f t="shared" si="94"/>
        <v>438.72</v>
      </c>
      <c r="P980" s="6">
        <f t="shared" si="91"/>
        <v>440.51704218093204</v>
      </c>
      <c r="Q980" s="6">
        <f t="shared" si="92"/>
        <v>447.34505633473651</v>
      </c>
      <c r="R980" s="13">
        <f>Q980*Index!$D$22</f>
        <v>584.13599353136578</v>
      </c>
      <c r="T980" s="8">
        <v>16.753007254296243</v>
      </c>
      <c r="U980" s="6">
        <f t="shared" si="93"/>
        <v>17.012678866737836</v>
      </c>
      <c r="V980" s="6">
        <f>U980*Index!$H$27</f>
        <v>18.778814237168735</v>
      </c>
      <c r="X980" s="8">
        <v>602.91480776853496</v>
      </c>
      <c r="Y980" s="41">
        <f t="shared" si="95"/>
        <v>602.91</v>
      </c>
      <c r="Z980" s="27"/>
      <c r="AA980" s="38"/>
    </row>
    <row r="981" spans="1:27">
      <c r="A981" s="2" t="s">
        <v>1210</v>
      </c>
      <c r="B981" s="2" t="s">
        <v>51</v>
      </c>
      <c r="C981" s="2">
        <v>120</v>
      </c>
      <c r="D981" s="2" t="s">
        <v>63</v>
      </c>
      <c r="E981" s="2" t="s">
        <v>54</v>
      </c>
      <c r="F981" s="2" t="s">
        <v>40</v>
      </c>
      <c r="G981" s="29">
        <v>140.07535275603101</v>
      </c>
      <c r="H981" s="29">
        <v>73.684216332211193</v>
      </c>
      <c r="I981" s="29">
        <f t="shared" si="90"/>
        <v>82.998225855745972</v>
      </c>
      <c r="J981" s="8">
        <v>2.2739089001080099</v>
      </c>
      <c r="K981" s="32">
        <v>0</v>
      </c>
      <c r="L981" s="43">
        <v>1.05103692563536</v>
      </c>
      <c r="M981" s="43">
        <v>0.99289790631916497</v>
      </c>
      <c r="N981" s="8">
        <v>507.2489957842605</v>
      </c>
      <c r="O981" s="9">
        <f t="shared" si="94"/>
        <v>507.25</v>
      </c>
      <c r="P981" s="6">
        <f t="shared" si="91"/>
        <v>509.32871666697599</v>
      </c>
      <c r="Q981" s="6">
        <f t="shared" si="92"/>
        <v>517.22331177531419</v>
      </c>
      <c r="R981" s="13">
        <f>Q981*Index!$D$22</f>
        <v>675.3818977612251</v>
      </c>
      <c r="T981" s="8">
        <v>15.927714846911721</v>
      </c>
      <c r="U981" s="6">
        <f t="shared" si="93"/>
        <v>16.174594427038855</v>
      </c>
      <c r="V981" s="6">
        <f>U981*Index!$H$27</f>
        <v>17.853725829196769</v>
      </c>
      <c r="X981" s="8">
        <v>693.23562359042205</v>
      </c>
      <c r="Y981" s="41">
        <f t="shared" si="95"/>
        <v>693.24</v>
      </c>
      <c r="Z981" s="27"/>
      <c r="AA981" s="38"/>
    </row>
    <row r="982" spans="1:27">
      <c r="A982" s="2" t="s">
        <v>1211</v>
      </c>
      <c r="B982" s="2" t="s">
        <v>51</v>
      </c>
      <c r="C982" s="2">
        <v>120</v>
      </c>
      <c r="D982" s="2" t="s">
        <v>1457</v>
      </c>
      <c r="E982" s="2" t="s">
        <v>54</v>
      </c>
      <c r="F982" s="2" t="s">
        <v>40</v>
      </c>
      <c r="G982" s="29">
        <v>140.07535275603101</v>
      </c>
      <c r="H982" s="29">
        <v>91.245252798185803</v>
      </c>
      <c r="I982" s="29">
        <f t="shared" si="90"/>
        <v>82.668120087632047</v>
      </c>
      <c r="J982" s="8">
        <v>2.3644604335863799</v>
      </c>
      <c r="K982" s="32">
        <v>0</v>
      </c>
      <c r="L982" s="43">
        <v>1.020786838949</v>
      </c>
      <c r="M982" s="43">
        <v>0.94331253171520602</v>
      </c>
      <c r="N982" s="8">
        <v>526.66812837846328</v>
      </c>
      <c r="O982" s="9">
        <f t="shared" si="94"/>
        <v>526.66999999999996</v>
      </c>
      <c r="P982" s="6">
        <f t="shared" si="91"/>
        <v>528.82746770481492</v>
      </c>
      <c r="Q982" s="6">
        <f t="shared" si="92"/>
        <v>537.02429345423957</v>
      </c>
      <c r="R982" s="13">
        <f>Q982*Index!$D$22</f>
        <v>701.23770178124437</v>
      </c>
      <c r="T982" s="8">
        <v>17.075543873792689</v>
      </c>
      <c r="U982" s="6">
        <f t="shared" si="93"/>
        <v>17.340214803836478</v>
      </c>
      <c r="V982" s="6">
        <f>U982*Index!$H$27</f>
        <v>19.140352626681157</v>
      </c>
      <c r="X982" s="8">
        <v>720.37805440792602</v>
      </c>
      <c r="Y982" s="41">
        <f t="shared" si="95"/>
        <v>720.38</v>
      </c>
      <c r="Z982" s="27"/>
      <c r="AA982" s="38"/>
    </row>
    <row r="983" spans="1:27">
      <c r="A983" s="2" t="s">
        <v>1212</v>
      </c>
      <c r="B983" s="2" t="s">
        <v>51</v>
      </c>
      <c r="C983" s="2">
        <v>120</v>
      </c>
      <c r="D983" s="2" t="s">
        <v>1458</v>
      </c>
      <c r="E983" s="2" t="s">
        <v>54</v>
      </c>
      <c r="F983" s="2" t="s">
        <v>215</v>
      </c>
      <c r="G983" s="29">
        <v>140.07535275603101</v>
      </c>
      <c r="H983" s="29">
        <v>111.44736221399501</v>
      </c>
      <c r="I983" s="29">
        <f t="shared" si="90"/>
        <v>101.05088107426323</v>
      </c>
      <c r="J983" s="8">
        <v>2.30496843471875</v>
      </c>
      <c r="K983" s="32">
        <v>0</v>
      </c>
      <c r="L983" s="43">
        <v>1.0045346564064199</v>
      </c>
      <c r="M983" s="43">
        <v>0.95433824002796797</v>
      </c>
      <c r="N983" s="8">
        <v>555.7883577614391</v>
      </c>
      <c r="O983" s="9">
        <f t="shared" si="94"/>
        <v>555.79</v>
      </c>
      <c r="P983" s="6">
        <f t="shared" si="91"/>
        <v>558.06709002826096</v>
      </c>
      <c r="Q983" s="6">
        <f t="shared" si="92"/>
        <v>566.71712992369908</v>
      </c>
      <c r="R983" s="13">
        <f>Q983*Index!$D$22</f>
        <v>740.01013099721308</v>
      </c>
      <c r="T983" s="8">
        <v>19.467662579729375</v>
      </c>
      <c r="U983" s="6">
        <f t="shared" si="93"/>
        <v>19.769411349715181</v>
      </c>
      <c r="V983" s="6">
        <f>U983*Index!$H$27</f>
        <v>21.821731087883791</v>
      </c>
      <c r="X983" s="8">
        <v>761.83186208509699</v>
      </c>
      <c r="Y983" s="41">
        <f t="shared" si="95"/>
        <v>761.83</v>
      </c>
      <c r="Z983" s="27"/>
      <c r="AA983" s="38"/>
    </row>
    <row r="984" spans="1:27">
      <c r="A984" s="2" t="s">
        <v>1213</v>
      </c>
      <c r="B984" s="2" t="s">
        <v>51</v>
      </c>
      <c r="C984" s="2">
        <v>120</v>
      </c>
      <c r="D984" s="2" t="s">
        <v>1452</v>
      </c>
      <c r="E984" s="2" t="s">
        <v>54</v>
      </c>
      <c r="F984" s="2" t="s">
        <v>215</v>
      </c>
      <c r="G984" s="29">
        <v>140.07535275603101</v>
      </c>
      <c r="H984" s="29">
        <v>91.910100100647796</v>
      </c>
      <c r="I984" s="29">
        <f t="shared" si="90"/>
        <v>76.454594933204163</v>
      </c>
      <c r="J984" s="8">
        <v>2.48077722076644</v>
      </c>
      <c r="K984" s="32">
        <v>0</v>
      </c>
      <c r="L984" s="43">
        <v>0.96891802186724296</v>
      </c>
      <c r="M984" s="43">
        <v>0.96331912991579405</v>
      </c>
      <c r="N984" s="8">
        <v>537.16256184120289</v>
      </c>
      <c r="O984" s="9">
        <f t="shared" si="94"/>
        <v>537.16</v>
      </c>
      <c r="P984" s="6">
        <f t="shared" si="91"/>
        <v>539.36492834475177</v>
      </c>
      <c r="Q984" s="6">
        <f t="shared" si="92"/>
        <v>547.7250847340955</v>
      </c>
      <c r="R984" s="13">
        <f>Q984*Index!$D$22</f>
        <v>715.21062325945377</v>
      </c>
      <c r="T984" s="8">
        <v>18.517355518311192</v>
      </c>
      <c r="U984" s="6">
        <f t="shared" si="93"/>
        <v>18.804374528845017</v>
      </c>
      <c r="V984" s="6">
        <f>U984*Index!$H$27</f>
        <v>20.756511005079535</v>
      </c>
      <c r="X984" s="8">
        <v>723.30807931795005</v>
      </c>
      <c r="Y984" s="41">
        <f t="shared" si="95"/>
        <v>723.31</v>
      </c>
      <c r="Z984" s="27"/>
      <c r="AA984" s="38"/>
    </row>
    <row r="985" spans="1:27">
      <c r="A985" s="2" t="s">
        <v>1214</v>
      </c>
      <c r="B985" s="2" t="s">
        <v>51</v>
      </c>
      <c r="C985" s="2">
        <v>120</v>
      </c>
      <c r="D985" s="2" t="s">
        <v>221</v>
      </c>
      <c r="E985" s="2" t="s">
        <v>54</v>
      </c>
      <c r="F985" s="2" t="s">
        <v>40</v>
      </c>
      <c r="G985" s="29">
        <v>140.07535275603101</v>
      </c>
      <c r="H985" s="29">
        <v>66.648377050228902</v>
      </c>
      <c r="I985" s="29">
        <f t="shared" si="90"/>
        <v>64.226121627444144</v>
      </c>
      <c r="J985" s="8">
        <v>2.5715442965362398</v>
      </c>
      <c r="K985" s="32">
        <v>1</v>
      </c>
      <c r="L985" s="43">
        <v>1.02840761105634</v>
      </c>
      <c r="M985" s="43">
        <v>0.96098340183569098</v>
      </c>
      <c r="N985" s="8">
        <v>525.3702912247702</v>
      </c>
      <c r="O985" s="9">
        <f t="shared" si="94"/>
        <v>525.37</v>
      </c>
      <c r="P985" s="6">
        <f t="shared" si="91"/>
        <v>527.52430941879174</v>
      </c>
      <c r="Q985" s="6">
        <f t="shared" si="92"/>
        <v>535.70093621478304</v>
      </c>
      <c r="R985" s="13">
        <f>Q985*Index!$D$22</f>
        <v>699.5096831412252</v>
      </c>
      <c r="T985" s="8">
        <v>18.96088691724497</v>
      </c>
      <c r="U985" s="6">
        <f t="shared" si="93"/>
        <v>19.254780664462267</v>
      </c>
      <c r="V985" s="6">
        <f>U985*Index!$H$27</f>
        <v>21.253675103590449</v>
      </c>
      <c r="X985" s="8">
        <v>720.763358244816</v>
      </c>
      <c r="Y985" s="41">
        <f t="shared" si="95"/>
        <v>720.76</v>
      </c>
      <c r="Z985" s="27"/>
      <c r="AA985" s="38"/>
    </row>
    <row r="986" spans="1:27">
      <c r="A986" s="2" t="s">
        <v>1215</v>
      </c>
      <c r="B986" s="2" t="s">
        <v>51</v>
      </c>
      <c r="C986" s="2">
        <v>120</v>
      </c>
      <c r="D986" s="2" t="s">
        <v>60</v>
      </c>
      <c r="E986" s="2" t="s">
        <v>55</v>
      </c>
      <c r="F986" s="2" t="s">
        <v>40</v>
      </c>
      <c r="G986" s="29">
        <v>140.07535275603101</v>
      </c>
      <c r="H986" s="29">
        <v>23.3541548763272</v>
      </c>
      <c r="I986" s="29">
        <f t="shared" si="90"/>
        <v>23.610859774292152</v>
      </c>
      <c r="J986" s="8">
        <v>1.3558380158188299</v>
      </c>
      <c r="K986" s="32">
        <v>1</v>
      </c>
      <c r="L986" s="43">
        <v>1.00157073775528</v>
      </c>
      <c r="M986" s="43">
        <v>1</v>
      </c>
      <c r="N986" s="8">
        <v>221.93198961401299</v>
      </c>
      <c r="O986" s="9">
        <f t="shared" si="94"/>
        <v>221.93</v>
      </c>
      <c r="P986" s="6">
        <f t="shared" si="91"/>
        <v>222.84191077143043</v>
      </c>
      <c r="Q986" s="6">
        <f t="shared" si="92"/>
        <v>226.29596038838761</v>
      </c>
      <c r="R986" s="13">
        <f>Q986*Index!$D$22</f>
        <v>295.49363244710338</v>
      </c>
      <c r="T986" s="8">
        <v>16.501173091500501</v>
      </c>
      <c r="U986" s="6">
        <f t="shared" si="93"/>
        <v>16.756941274418761</v>
      </c>
      <c r="V986" s="6">
        <f>U986*Index!$H$27</f>
        <v>18.496527786149539</v>
      </c>
      <c r="X986" s="8">
        <v>313.99016023325299</v>
      </c>
      <c r="Y986" s="41">
        <f t="shared" si="95"/>
        <v>313.99</v>
      </c>
      <c r="Z986" s="27"/>
      <c r="AA986" s="38"/>
    </row>
    <row r="987" spans="1:27">
      <c r="A987" s="2" t="s">
        <v>1216</v>
      </c>
      <c r="B987" s="2" t="s">
        <v>51</v>
      </c>
      <c r="C987" s="2">
        <v>120</v>
      </c>
      <c r="D987" s="2" t="s">
        <v>61</v>
      </c>
      <c r="E987" s="2" t="s">
        <v>55</v>
      </c>
      <c r="F987" s="2" t="s">
        <v>40</v>
      </c>
      <c r="G987" s="29">
        <v>140.07535275603101</v>
      </c>
      <c r="H987" s="29">
        <v>35.332354210771001</v>
      </c>
      <c r="I987" s="29">
        <f t="shared" si="90"/>
        <v>38.542234723483887</v>
      </c>
      <c r="J987" s="8">
        <v>1.6801439959973401</v>
      </c>
      <c r="K987" s="32">
        <v>0</v>
      </c>
      <c r="L987" s="43">
        <v>1.01885808752023</v>
      </c>
      <c r="M987" s="43">
        <v>0.999451791570245</v>
      </c>
      <c r="N987" s="8">
        <v>300.10326718323682</v>
      </c>
      <c r="O987" s="9">
        <f t="shared" si="94"/>
        <v>300.10000000000002</v>
      </c>
      <c r="P987" s="6">
        <f t="shared" si="91"/>
        <v>301.33369057868811</v>
      </c>
      <c r="Q987" s="6">
        <f t="shared" si="92"/>
        <v>306.00436278265778</v>
      </c>
      <c r="R987" s="13">
        <f>Q987*Index!$D$22</f>
        <v>399.57558477013265</v>
      </c>
      <c r="T987" s="8">
        <v>17.307441883688849</v>
      </c>
      <c r="U987" s="6">
        <f t="shared" si="93"/>
        <v>17.575707232886028</v>
      </c>
      <c r="V987" s="6">
        <f>U987*Index!$H$27</f>
        <v>19.400292205510642</v>
      </c>
      <c r="X987" s="8">
        <v>418.97587697564302</v>
      </c>
      <c r="Y987" s="41">
        <f t="shared" si="95"/>
        <v>418.98</v>
      </c>
      <c r="Z987" s="27"/>
      <c r="AA987" s="38"/>
    </row>
    <row r="988" spans="1:27">
      <c r="A988" s="2" t="s">
        <v>1217</v>
      </c>
      <c r="B988" s="2" t="s">
        <v>51</v>
      </c>
      <c r="C988" s="2">
        <v>120</v>
      </c>
      <c r="D988" s="2" t="s">
        <v>62</v>
      </c>
      <c r="E988" s="2" t="s">
        <v>55</v>
      </c>
      <c r="F988" s="2" t="s">
        <v>40</v>
      </c>
      <c r="G988" s="29">
        <v>140.07535275603101</v>
      </c>
      <c r="H988" s="29">
        <v>47.652567638103299</v>
      </c>
      <c r="I988" s="29">
        <f t="shared" si="90"/>
        <v>50.79913192429666</v>
      </c>
      <c r="J988" s="8">
        <v>1.72438944929476</v>
      </c>
      <c r="K988" s="32">
        <v>0</v>
      </c>
      <c r="L988" s="43">
        <v>1.02998085356908</v>
      </c>
      <c r="M988" s="43">
        <v>0.987165244910437</v>
      </c>
      <c r="N988" s="8">
        <v>329.14194752233209</v>
      </c>
      <c r="O988" s="9">
        <f t="shared" si="94"/>
        <v>329.14</v>
      </c>
      <c r="P988" s="6">
        <f t="shared" si="91"/>
        <v>330.49142950717362</v>
      </c>
      <c r="Q988" s="6">
        <f t="shared" si="92"/>
        <v>335.61404666453484</v>
      </c>
      <c r="R988" s="13">
        <f>Q988*Index!$D$22</f>
        <v>438.23943467204759</v>
      </c>
      <c r="T988" s="8">
        <v>18.532496068104923</v>
      </c>
      <c r="U988" s="6">
        <f t="shared" si="93"/>
        <v>18.819749757160551</v>
      </c>
      <c r="V988" s="6">
        <f>U988*Index!$H$27</f>
        <v>20.773482380290524</v>
      </c>
      <c r="X988" s="8">
        <v>459.01291705233803</v>
      </c>
      <c r="Y988" s="41">
        <f t="shared" si="95"/>
        <v>459.01</v>
      </c>
      <c r="Z988" s="27"/>
      <c r="AA988" s="38"/>
    </row>
    <row r="989" spans="1:27">
      <c r="A989" s="2" t="s">
        <v>1218</v>
      </c>
      <c r="B989" s="2" t="s">
        <v>51</v>
      </c>
      <c r="C989" s="2">
        <v>120</v>
      </c>
      <c r="D989" s="2" t="s">
        <v>63</v>
      </c>
      <c r="E989" s="2" t="s">
        <v>55</v>
      </c>
      <c r="F989" s="2" t="s">
        <v>40</v>
      </c>
      <c r="G989" s="29">
        <v>140.07535275603101</v>
      </c>
      <c r="H989" s="29">
        <v>62.004933412710102</v>
      </c>
      <c r="I989" s="29">
        <f t="shared" si="90"/>
        <v>71.686160225623524</v>
      </c>
      <c r="J989" s="8">
        <v>1.71269449571428</v>
      </c>
      <c r="K989" s="32">
        <v>0</v>
      </c>
      <c r="L989" s="43">
        <v>1.05103692563536</v>
      </c>
      <c r="M989" s="43">
        <v>0.99702284342805902</v>
      </c>
      <c r="N989" s="8">
        <v>362.68277768780649</v>
      </c>
      <c r="O989" s="9">
        <f t="shared" si="94"/>
        <v>362.68</v>
      </c>
      <c r="P989" s="6">
        <f t="shared" si="91"/>
        <v>364.16977707632651</v>
      </c>
      <c r="Q989" s="6">
        <f t="shared" si="92"/>
        <v>369.81440862100959</v>
      </c>
      <c r="R989" s="13">
        <f>Q989*Index!$D$22</f>
        <v>482.89771831166593</v>
      </c>
      <c r="T989" s="8">
        <v>16.025931034108027</v>
      </c>
      <c r="U989" s="6">
        <f t="shared" si="93"/>
        <v>16.274332965136701</v>
      </c>
      <c r="V989" s="6">
        <f>U989*Index!$H$27</f>
        <v>17.963818513241264</v>
      </c>
      <c r="X989" s="8">
        <v>500.86153682490698</v>
      </c>
      <c r="Y989" s="41">
        <f t="shared" si="95"/>
        <v>500.86</v>
      </c>
      <c r="Z989" s="27"/>
      <c r="AA989" s="38"/>
    </row>
    <row r="990" spans="1:27">
      <c r="A990" s="2" t="s">
        <v>1219</v>
      </c>
      <c r="B990" s="2" t="s">
        <v>51</v>
      </c>
      <c r="C990" s="2">
        <v>120</v>
      </c>
      <c r="D990" s="2" t="s">
        <v>1457</v>
      </c>
      <c r="E990" s="2" t="s">
        <v>55</v>
      </c>
      <c r="F990" s="2" t="s">
        <v>40</v>
      </c>
      <c r="G990" s="29">
        <v>140.07535275603101</v>
      </c>
      <c r="H990" s="29">
        <v>76.855938209119699</v>
      </c>
      <c r="I990" s="29">
        <f t="shared" si="90"/>
        <v>78.143311968295023</v>
      </c>
      <c r="J990" s="8">
        <v>1.71060167776137</v>
      </c>
      <c r="K990" s="32">
        <v>0</v>
      </c>
      <c r="L990" s="43">
        <v>1.020786838949</v>
      </c>
      <c r="M990" s="43">
        <v>0.98545008480575402</v>
      </c>
      <c r="N990" s="8">
        <v>373.28521399627834</v>
      </c>
      <c r="O990" s="9">
        <f t="shared" si="94"/>
        <v>373.29</v>
      </c>
      <c r="P990" s="6">
        <f t="shared" si="91"/>
        <v>374.81568337366309</v>
      </c>
      <c r="Q990" s="6">
        <f t="shared" si="92"/>
        <v>380.62532646595491</v>
      </c>
      <c r="R990" s="13">
        <f>Q990*Index!$D$22</f>
        <v>497.01444129075639</v>
      </c>
      <c r="T990" s="8">
        <v>17.143773564351168</v>
      </c>
      <c r="U990" s="6">
        <f t="shared" si="93"/>
        <v>17.409502054598612</v>
      </c>
      <c r="V990" s="6">
        <f>U990*Index!$H$27</f>
        <v>19.216832787228366</v>
      </c>
      <c r="X990" s="8">
        <v>516.23127407798495</v>
      </c>
      <c r="Y990" s="41">
        <f t="shared" si="95"/>
        <v>516.23</v>
      </c>
      <c r="Z990" s="27"/>
      <c r="AA990" s="38"/>
    </row>
    <row r="991" spans="1:27">
      <c r="A991" s="2" t="s">
        <v>1220</v>
      </c>
      <c r="B991" s="2" t="s">
        <v>51</v>
      </c>
      <c r="C991" s="2">
        <v>120</v>
      </c>
      <c r="D991" s="2" t="s">
        <v>1458</v>
      </c>
      <c r="E991" s="2" t="s">
        <v>55</v>
      </c>
      <c r="F991" s="2" t="s">
        <v>215</v>
      </c>
      <c r="G991" s="29">
        <v>140.07535275603101</v>
      </c>
      <c r="H991" s="29">
        <v>93.614672647158798</v>
      </c>
      <c r="I991" s="29">
        <f t="shared" si="90"/>
        <v>92.224368816693726</v>
      </c>
      <c r="J991" s="8">
        <v>1.55933154650274</v>
      </c>
      <c r="K991" s="32">
        <v>0</v>
      </c>
      <c r="L991" s="43">
        <v>1.0045346564064199</v>
      </c>
      <c r="M991" s="43">
        <v>0.98956332001826197</v>
      </c>
      <c r="N991" s="8">
        <v>362.23228409215147</v>
      </c>
      <c r="O991" s="9">
        <f t="shared" si="94"/>
        <v>362.23</v>
      </c>
      <c r="P991" s="6">
        <f t="shared" si="91"/>
        <v>363.71743645692931</v>
      </c>
      <c r="Q991" s="6">
        <f t="shared" si="92"/>
        <v>369.35505672201174</v>
      </c>
      <c r="R991" s="13">
        <f>Q991*Index!$D$22</f>
        <v>482.29790397572555</v>
      </c>
      <c r="T991" s="8">
        <v>21.599197143220056</v>
      </c>
      <c r="U991" s="6">
        <f t="shared" si="93"/>
        <v>21.93398469893997</v>
      </c>
      <c r="V991" s="6">
        <f>U991*Index!$H$27</f>
        <v>24.211015053461445</v>
      </c>
      <c r="X991" s="8">
        <v>506.50891902918698</v>
      </c>
      <c r="Y991" s="41">
        <f t="shared" si="95"/>
        <v>506.51</v>
      </c>
      <c r="Z991" s="27"/>
      <c r="AA991" s="38"/>
    </row>
    <row r="992" spans="1:27">
      <c r="A992" s="2" t="s">
        <v>1221</v>
      </c>
      <c r="B992" s="2" t="s">
        <v>51</v>
      </c>
      <c r="C992" s="2">
        <v>120</v>
      </c>
      <c r="D992" s="2" t="s">
        <v>1452</v>
      </c>
      <c r="E992" s="2" t="s">
        <v>55</v>
      </c>
      <c r="F992" s="2" t="s">
        <v>215</v>
      </c>
      <c r="G992" s="29">
        <v>140.07535275603101</v>
      </c>
      <c r="H992" s="29">
        <v>77.229255369772602</v>
      </c>
      <c r="I992" s="29">
        <f t="shared" si="90"/>
        <v>69.082642381444231</v>
      </c>
      <c r="J992" s="8">
        <v>1.61943236399325</v>
      </c>
      <c r="K992" s="32">
        <v>0</v>
      </c>
      <c r="L992" s="43">
        <v>0.96891802186724296</v>
      </c>
      <c r="M992" s="43">
        <v>0.99338706440770497</v>
      </c>
      <c r="N992" s="8">
        <v>338.71722651356998</v>
      </c>
      <c r="O992" s="9">
        <f t="shared" si="94"/>
        <v>338.72</v>
      </c>
      <c r="P992" s="6">
        <f t="shared" si="91"/>
        <v>340.10596714227563</v>
      </c>
      <c r="Q992" s="6">
        <f t="shared" si="92"/>
        <v>345.37760963298092</v>
      </c>
      <c r="R992" s="13">
        <f>Q992*Index!$D$22</f>
        <v>450.98853846612576</v>
      </c>
      <c r="T992" s="8">
        <v>17.861714548887221</v>
      </c>
      <c r="U992" s="6">
        <f t="shared" si="93"/>
        <v>18.138571124394975</v>
      </c>
      <c r="V992" s="6">
        <f>U992*Index!$H$27</f>
        <v>20.021588624625569</v>
      </c>
      <c r="X992" s="8">
        <v>462.90848395800799</v>
      </c>
      <c r="Y992" s="41">
        <f t="shared" si="95"/>
        <v>462.91</v>
      </c>
      <c r="Z992" s="27"/>
      <c r="AA992" s="38"/>
    </row>
    <row r="993" spans="1:27">
      <c r="A993" s="2" t="s">
        <v>1222</v>
      </c>
      <c r="B993" s="2" t="s">
        <v>51</v>
      </c>
      <c r="C993" s="2">
        <v>120</v>
      </c>
      <c r="D993" s="2" t="s">
        <v>221</v>
      </c>
      <c r="E993" s="2" t="s">
        <v>55</v>
      </c>
      <c r="F993" s="2" t="s">
        <v>40</v>
      </c>
      <c r="G993" s="29">
        <v>140.07535275603101</v>
      </c>
      <c r="H993" s="29">
        <v>55.887708573635102</v>
      </c>
      <c r="I993" s="29">
        <f t="shared" si="90"/>
        <v>58.370095629094322</v>
      </c>
      <c r="J993" s="8">
        <v>1.98571818047772</v>
      </c>
      <c r="K993" s="32">
        <v>1</v>
      </c>
      <c r="L993" s="43">
        <v>1.02840761105634</v>
      </c>
      <c r="M993" s="43">
        <v>0.98469480054971004</v>
      </c>
      <c r="N993" s="8">
        <v>394.05673469139697</v>
      </c>
      <c r="O993" s="9">
        <f t="shared" si="94"/>
        <v>394.06</v>
      </c>
      <c r="P993" s="6">
        <f t="shared" si="91"/>
        <v>395.67236730363169</v>
      </c>
      <c r="Q993" s="6">
        <f t="shared" si="92"/>
        <v>401.80528899683799</v>
      </c>
      <c r="R993" s="13">
        <f>Q993*Index!$D$22</f>
        <v>524.67089637109791</v>
      </c>
      <c r="T993" s="8">
        <v>17.8505284389888</v>
      </c>
      <c r="U993" s="6">
        <f t="shared" si="93"/>
        <v>18.127211629793127</v>
      </c>
      <c r="V993" s="6">
        <f>U993*Index!$H$27</f>
        <v>20.009049868053065</v>
      </c>
      <c r="X993" s="8">
        <v>544.67994623915104</v>
      </c>
      <c r="Y993" s="41">
        <f t="shared" si="95"/>
        <v>544.67999999999995</v>
      </c>
      <c r="Z993" s="27"/>
      <c r="AA993" s="38"/>
    </row>
    <row r="994" spans="1:27">
      <c r="A994" s="2" t="s">
        <v>1223</v>
      </c>
      <c r="B994" s="2" t="s">
        <v>51</v>
      </c>
      <c r="C994" s="2">
        <v>120</v>
      </c>
      <c r="D994" s="2" t="s">
        <v>60</v>
      </c>
      <c r="E994" s="2" t="s">
        <v>56</v>
      </c>
      <c r="F994" s="2" t="s">
        <v>40</v>
      </c>
      <c r="G994" s="29">
        <v>140.07535275603101</v>
      </c>
      <c r="H994" s="29">
        <v>25.081559454841901</v>
      </c>
      <c r="I994" s="29">
        <f t="shared" si="90"/>
        <v>25.340977652396987</v>
      </c>
      <c r="J994" s="8">
        <v>1.3839569813957</v>
      </c>
      <c r="K994" s="32">
        <v>1</v>
      </c>
      <c r="L994" s="43">
        <v>1.00157073775528</v>
      </c>
      <c r="M994" s="43">
        <v>1</v>
      </c>
      <c r="N994" s="8">
        <v>228.929085305603</v>
      </c>
      <c r="O994" s="9">
        <f t="shared" si="94"/>
        <v>228.93</v>
      </c>
      <c r="P994" s="6">
        <f t="shared" si="91"/>
        <v>229.86769455535597</v>
      </c>
      <c r="Q994" s="6">
        <f t="shared" si="92"/>
        <v>233.43064382096401</v>
      </c>
      <c r="R994" s="13">
        <f>Q994*Index!$D$22</f>
        <v>304.8099875434728</v>
      </c>
      <c r="T994" s="8">
        <v>16.388384292185801</v>
      </c>
      <c r="U994" s="6">
        <f t="shared" si="93"/>
        <v>16.642404248714683</v>
      </c>
      <c r="V994" s="6">
        <f>U994*Index!$H$27</f>
        <v>18.370100340723532</v>
      </c>
      <c r="X994" s="8">
        <v>323.18008788419598</v>
      </c>
      <c r="Y994" s="41">
        <f t="shared" si="95"/>
        <v>323.18</v>
      </c>
      <c r="Z994" s="27"/>
      <c r="AA994" s="38"/>
    </row>
    <row r="995" spans="1:27">
      <c r="A995" s="2" t="s">
        <v>1224</v>
      </c>
      <c r="B995" s="2" t="s">
        <v>51</v>
      </c>
      <c r="C995" s="2">
        <v>120</v>
      </c>
      <c r="D995" s="2" t="s">
        <v>61</v>
      </c>
      <c r="E995" s="2" t="s">
        <v>56</v>
      </c>
      <c r="F995" s="2" t="s">
        <v>40</v>
      </c>
      <c r="G995" s="29">
        <v>140.07535275603101</v>
      </c>
      <c r="H995" s="29">
        <v>37.945343055536497</v>
      </c>
      <c r="I995" s="29">
        <f t="shared" si="90"/>
        <v>41.196348974860399</v>
      </c>
      <c r="J995" s="8">
        <v>1.6848644453177899</v>
      </c>
      <c r="K995" s="32">
        <v>0</v>
      </c>
      <c r="L995" s="43">
        <v>1.01885808752023</v>
      </c>
      <c r="M995" s="43">
        <v>0.99941490123002197</v>
      </c>
      <c r="N995" s="8">
        <v>305.41824518862893</v>
      </c>
      <c r="O995" s="9">
        <f t="shared" si="94"/>
        <v>305.42</v>
      </c>
      <c r="P995" s="6">
        <f t="shared" si="91"/>
        <v>306.67045999390228</v>
      </c>
      <c r="Q995" s="6">
        <f t="shared" si="92"/>
        <v>311.42385212380782</v>
      </c>
      <c r="R995" s="13">
        <f>Q995*Index!$D$22</f>
        <v>406.65226695516282</v>
      </c>
      <c r="T995" s="8">
        <v>18.412674791510611</v>
      </c>
      <c r="U995" s="6">
        <f t="shared" si="93"/>
        <v>18.698071250779027</v>
      </c>
      <c r="V995" s="6">
        <f>U995*Index!$H$27</f>
        <v>20.639172076434601</v>
      </c>
      <c r="X995" s="8">
        <v>427.29143903159797</v>
      </c>
      <c r="Y995" s="41">
        <f t="shared" si="95"/>
        <v>427.29</v>
      </c>
      <c r="Z995" s="27"/>
      <c r="AA995" s="38"/>
    </row>
    <row r="996" spans="1:27">
      <c r="A996" s="2" t="s">
        <v>1225</v>
      </c>
      <c r="B996" s="2" t="s">
        <v>51</v>
      </c>
      <c r="C996" s="2">
        <v>120</v>
      </c>
      <c r="D996" s="2" t="s">
        <v>62</v>
      </c>
      <c r="E996" s="2" t="s">
        <v>56</v>
      </c>
      <c r="F996" s="2" t="s">
        <v>40</v>
      </c>
      <c r="G996" s="29">
        <v>140.07535275603101</v>
      </c>
      <c r="H996" s="29">
        <v>51.176100780996698</v>
      </c>
      <c r="I996" s="29">
        <f t="shared" si="90"/>
        <v>55.267594426069962</v>
      </c>
      <c r="J996" s="8">
        <v>1.7711069120670599</v>
      </c>
      <c r="K996" s="32">
        <v>0</v>
      </c>
      <c r="L996" s="43">
        <v>1.02998085356908</v>
      </c>
      <c r="M996" s="43">
        <v>0.99166238352063496</v>
      </c>
      <c r="N996" s="8">
        <v>345.9732439777701</v>
      </c>
      <c r="O996" s="9">
        <f t="shared" si="94"/>
        <v>345.97</v>
      </c>
      <c r="P996" s="6">
        <f t="shared" si="91"/>
        <v>347.39173427807896</v>
      </c>
      <c r="Q996" s="6">
        <f t="shared" si="92"/>
        <v>352.77630615938921</v>
      </c>
      <c r="R996" s="13">
        <f>Q996*Index!$D$22</f>
        <v>460.64963762233651</v>
      </c>
      <c r="T996" s="8">
        <v>21.579256489751479</v>
      </c>
      <c r="U996" s="6">
        <f t="shared" si="93"/>
        <v>21.913734965342631</v>
      </c>
      <c r="V996" s="6">
        <f>U996*Index!$H$27</f>
        <v>24.18866313648498</v>
      </c>
      <c r="X996" s="8">
        <v>484.83830075882202</v>
      </c>
      <c r="Y996" s="41">
        <f t="shared" si="95"/>
        <v>484.84</v>
      </c>
      <c r="Z996" s="27"/>
      <c r="AA996" s="38"/>
    </row>
    <row r="997" spans="1:27">
      <c r="A997" s="2" t="s">
        <v>1226</v>
      </c>
      <c r="B997" s="2" t="s">
        <v>51</v>
      </c>
      <c r="C997" s="2">
        <v>120</v>
      </c>
      <c r="D997" s="2" t="s">
        <v>63</v>
      </c>
      <c r="E997" s="2" t="s">
        <v>56</v>
      </c>
      <c r="F997" s="2" t="s">
        <v>40</v>
      </c>
      <c r="G997" s="29">
        <v>140.07535275603101</v>
      </c>
      <c r="H997" s="29">
        <v>66.589147263791602</v>
      </c>
      <c r="I997" s="29">
        <f t="shared" si="90"/>
        <v>76.966890799427972</v>
      </c>
      <c r="J997" s="8">
        <v>1.71542144161225</v>
      </c>
      <c r="K997" s="32">
        <v>0</v>
      </c>
      <c r="L997" s="43">
        <v>1.05103692563536</v>
      </c>
      <c r="M997" s="43">
        <v>0.99921838035129595</v>
      </c>
      <c r="N997" s="8">
        <v>372.31891833066089</v>
      </c>
      <c r="O997" s="9">
        <f t="shared" si="94"/>
        <v>372.32</v>
      </c>
      <c r="P997" s="6">
        <f t="shared" si="91"/>
        <v>373.84542589581662</v>
      </c>
      <c r="Q997" s="6">
        <f t="shared" si="92"/>
        <v>379.64002999720179</v>
      </c>
      <c r="R997" s="13">
        <f>Q997*Index!$D$22</f>
        <v>495.72785697838304</v>
      </c>
      <c r="T997" s="8">
        <v>14.7059715311969</v>
      </c>
      <c r="U997" s="6">
        <f t="shared" si="93"/>
        <v>14.933914089930452</v>
      </c>
      <c r="V997" s="6">
        <f>U997*Index!$H$27</f>
        <v>16.484246879951545</v>
      </c>
      <c r="X997" s="8">
        <v>512.21210385833501</v>
      </c>
      <c r="Y997" s="41">
        <f t="shared" si="95"/>
        <v>512.21</v>
      </c>
      <c r="Z997" s="27"/>
      <c r="AA997" s="38"/>
    </row>
    <row r="998" spans="1:27">
      <c r="A998" s="2" t="s">
        <v>1227</v>
      </c>
      <c r="B998" s="2" t="s">
        <v>51</v>
      </c>
      <c r="C998" s="2">
        <v>120</v>
      </c>
      <c r="D998" s="2" t="s">
        <v>1457</v>
      </c>
      <c r="E998" s="2" t="s">
        <v>56</v>
      </c>
      <c r="F998" s="2" t="s">
        <v>40</v>
      </c>
      <c r="G998" s="29">
        <v>140.07535275603101</v>
      </c>
      <c r="H998" s="29">
        <v>82.537241268441903</v>
      </c>
      <c r="I998" s="29">
        <f t="shared" si="90"/>
        <v>85.324700545103781</v>
      </c>
      <c r="J998" s="8">
        <v>1.73555076523386</v>
      </c>
      <c r="K998" s="32">
        <v>0</v>
      </c>
      <c r="L998" s="43">
        <v>1.020786838949</v>
      </c>
      <c r="M998" s="43">
        <v>0.99190304165890497</v>
      </c>
      <c r="N998" s="8">
        <v>391.19323499053712</v>
      </c>
      <c r="O998" s="9">
        <f t="shared" si="94"/>
        <v>391.19</v>
      </c>
      <c r="P998" s="6">
        <f t="shared" si="91"/>
        <v>392.79712725399833</v>
      </c>
      <c r="Q998" s="6">
        <f t="shared" si="92"/>
        <v>398.88548272643533</v>
      </c>
      <c r="R998" s="13">
        <f>Q998*Index!$D$22</f>
        <v>520.85826021355308</v>
      </c>
      <c r="T998" s="8">
        <v>19.331878388329258</v>
      </c>
      <c r="U998" s="6">
        <f t="shared" si="93"/>
        <v>19.631522503348364</v>
      </c>
      <c r="V998" s="6">
        <f>U998*Index!$H$27</f>
        <v>21.669527601790691</v>
      </c>
      <c r="X998" s="8">
        <v>542.52778781534403</v>
      </c>
      <c r="Y998" s="41">
        <f t="shared" si="95"/>
        <v>542.53</v>
      </c>
      <c r="Z998" s="27"/>
      <c r="AA998" s="38"/>
    </row>
    <row r="999" spans="1:27">
      <c r="A999" s="2" t="s">
        <v>1228</v>
      </c>
      <c r="B999" s="2" t="s">
        <v>51</v>
      </c>
      <c r="C999" s="2">
        <v>120</v>
      </c>
      <c r="D999" s="2" t="s">
        <v>1458</v>
      </c>
      <c r="E999" s="2" t="s">
        <v>56</v>
      </c>
      <c r="F999" s="2" t="s">
        <v>215</v>
      </c>
      <c r="G999" s="29">
        <v>140.07535275603101</v>
      </c>
      <c r="H999" s="29">
        <v>100.537919755978</v>
      </c>
      <c r="I999" s="29">
        <f t="shared" si="90"/>
        <v>96.756406301375989</v>
      </c>
      <c r="J999" s="8">
        <v>2.1204336079483501</v>
      </c>
      <c r="K999" s="32">
        <v>0</v>
      </c>
      <c r="L999" s="43">
        <v>1.0045346564064199</v>
      </c>
      <c r="M999" s="43">
        <v>0.97984061292929603</v>
      </c>
      <c r="N999" s="8">
        <v>502.18602133485086</v>
      </c>
      <c r="O999" s="9">
        <f t="shared" si="94"/>
        <v>502.19</v>
      </c>
      <c r="P999" s="6">
        <f t="shared" si="91"/>
        <v>504.24498402232376</v>
      </c>
      <c r="Q999" s="6">
        <f t="shared" si="92"/>
        <v>512.06078127466981</v>
      </c>
      <c r="R999" s="13">
        <f>Q999*Index!$D$22</f>
        <v>668.6407483052817</v>
      </c>
      <c r="T999" s="8">
        <v>23.884767634900125</v>
      </c>
      <c r="U999" s="6">
        <f t="shared" si="93"/>
        <v>24.254981533241079</v>
      </c>
      <c r="V999" s="6">
        <f>U999*Index!$H$27</f>
        <v>26.772961278262823</v>
      </c>
      <c r="X999" s="8">
        <v>695.41370958354503</v>
      </c>
      <c r="Y999" s="41">
        <f t="shared" si="95"/>
        <v>695.41</v>
      </c>
      <c r="Z999" s="27"/>
      <c r="AA999" s="38"/>
    </row>
    <row r="1000" spans="1:27">
      <c r="A1000" s="2" t="s">
        <v>1229</v>
      </c>
      <c r="B1000" s="2" t="s">
        <v>51</v>
      </c>
      <c r="C1000" s="2">
        <v>120</v>
      </c>
      <c r="D1000" s="2" t="s">
        <v>1452</v>
      </c>
      <c r="E1000" s="2" t="s">
        <v>56</v>
      </c>
      <c r="F1000" s="2" t="s">
        <v>215</v>
      </c>
      <c r="G1000" s="29">
        <v>140.07535275603101</v>
      </c>
      <c r="H1000" s="29">
        <v>82.940412757305594</v>
      </c>
      <c r="I1000" s="29">
        <f t="shared" si="90"/>
        <v>74.422116665782312</v>
      </c>
      <c r="J1000" s="8">
        <v>2.1009064658950698</v>
      </c>
      <c r="K1000" s="32">
        <v>0</v>
      </c>
      <c r="L1000" s="43">
        <v>0.96891802186724296</v>
      </c>
      <c r="M1000" s="43">
        <v>0.99265783220441794</v>
      </c>
      <c r="N1000" s="8">
        <v>450.639120426418</v>
      </c>
      <c r="O1000" s="9">
        <f t="shared" si="94"/>
        <v>450.64</v>
      </c>
      <c r="P1000" s="6">
        <f t="shared" si="91"/>
        <v>452.48674082016629</v>
      </c>
      <c r="Q1000" s="6">
        <f t="shared" si="92"/>
        <v>459.50028530287892</v>
      </c>
      <c r="R1000" s="13">
        <f>Q1000*Index!$D$22</f>
        <v>600.0080963955005</v>
      </c>
      <c r="T1000" s="8">
        <v>22.393280998448621</v>
      </c>
      <c r="U1000" s="6">
        <f t="shared" si="93"/>
        <v>22.740376853924577</v>
      </c>
      <c r="V1000" s="6">
        <f>U1000*Index!$H$27</f>
        <v>25.101121109032324</v>
      </c>
      <c r="X1000" s="8">
        <v>614.35698202609206</v>
      </c>
      <c r="Y1000" s="41">
        <f t="shared" si="95"/>
        <v>614.36</v>
      </c>
      <c r="Z1000" s="27"/>
      <c r="AA1000" s="38"/>
    </row>
    <row r="1001" spans="1:27">
      <c r="A1001" s="2" t="s">
        <v>1230</v>
      </c>
      <c r="B1001" s="2" t="s">
        <v>51</v>
      </c>
      <c r="C1001" s="2">
        <v>120</v>
      </c>
      <c r="D1001" s="2" t="s">
        <v>221</v>
      </c>
      <c r="E1001" s="2" t="s">
        <v>56</v>
      </c>
      <c r="F1001" s="2" t="s">
        <v>40</v>
      </c>
      <c r="G1001" s="29">
        <v>140.07535275603101</v>
      </c>
      <c r="H1001" s="29">
        <v>60.0220306354352</v>
      </c>
      <c r="I1001" s="29">
        <f t="shared" si="90"/>
        <v>64.468347402957221</v>
      </c>
      <c r="J1001" s="8">
        <v>2.0138371460546001</v>
      </c>
      <c r="K1001" s="32">
        <v>1</v>
      </c>
      <c r="L1001" s="43">
        <v>1.02840761105634</v>
      </c>
      <c r="M1001" s="43">
        <v>0.99398405183013505</v>
      </c>
      <c r="N1001" s="8">
        <v>411.91770137162405</v>
      </c>
      <c r="O1001" s="9">
        <f t="shared" si="94"/>
        <v>411.92</v>
      </c>
      <c r="P1001" s="6">
        <f t="shared" si="91"/>
        <v>413.60656394724771</v>
      </c>
      <c r="Q1001" s="6">
        <f t="shared" si="92"/>
        <v>420.01746568843009</v>
      </c>
      <c r="R1001" s="13">
        <f>Q1001*Index!$D$22</f>
        <v>548.45206434303475</v>
      </c>
      <c r="T1001" s="8">
        <v>17.708464072904384</v>
      </c>
      <c r="U1001" s="6">
        <f t="shared" si="93"/>
        <v>17.982945266034402</v>
      </c>
      <c r="V1001" s="6">
        <f>U1001*Index!$H$27</f>
        <v>19.84980679605259</v>
      </c>
      <c r="X1001" s="8">
        <v>568.30187113908801</v>
      </c>
      <c r="Y1001" s="41">
        <f t="shared" si="95"/>
        <v>568.29999999999995</v>
      </c>
      <c r="Z1001" s="27"/>
      <c r="AA1001" s="38"/>
    </row>
    <row r="1002" spans="1:27">
      <c r="A1002" s="2" t="s">
        <v>1231</v>
      </c>
      <c r="B1002" s="2" t="s">
        <v>51</v>
      </c>
      <c r="C1002" s="2">
        <v>120</v>
      </c>
      <c r="D1002" s="2" t="s">
        <v>60</v>
      </c>
      <c r="E1002" s="2" t="s">
        <v>57</v>
      </c>
      <c r="F1002" s="2" t="s">
        <v>40</v>
      </c>
      <c r="G1002" s="29">
        <v>140.07535275603101</v>
      </c>
      <c r="H1002" s="29">
        <v>26.009726423012701</v>
      </c>
      <c r="I1002" s="29">
        <f t="shared" si="90"/>
        <v>26.259039995158162</v>
      </c>
      <c r="J1002" s="8">
        <v>1.4806143990151699</v>
      </c>
      <c r="K1002" s="32">
        <v>0</v>
      </c>
      <c r="L1002" s="43">
        <v>1.00157073775528</v>
      </c>
      <c r="M1002" s="43">
        <v>0.99993049105227705</v>
      </c>
      <c r="N1002" s="8">
        <v>246.27709695885616</v>
      </c>
      <c r="O1002" s="9">
        <f t="shared" si="94"/>
        <v>246.28</v>
      </c>
      <c r="P1002" s="6">
        <f t="shared" si="91"/>
        <v>247.28683305638748</v>
      </c>
      <c r="Q1002" s="6">
        <f t="shared" si="92"/>
        <v>251.11977896876149</v>
      </c>
      <c r="R1002" s="13">
        <f>Q1002*Index!$D$22</f>
        <v>327.90817626367516</v>
      </c>
      <c r="T1002" s="8">
        <v>16.501472232568133</v>
      </c>
      <c r="U1002" s="6">
        <f t="shared" si="93"/>
        <v>16.757245052172941</v>
      </c>
      <c r="V1002" s="6">
        <f>U1002*Index!$H$27</f>
        <v>18.496863099950488</v>
      </c>
      <c r="X1002" s="8">
        <v>346.40503936362597</v>
      </c>
      <c r="Y1002" s="41">
        <f t="shared" si="95"/>
        <v>346.41</v>
      </c>
      <c r="Z1002" s="27"/>
      <c r="AA1002" s="38"/>
    </row>
    <row r="1003" spans="1:27">
      <c r="A1003" s="2" t="s">
        <v>1232</v>
      </c>
      <c r="B1003" s="2" t="s">
        <v>51</v>
      </c>
      <c r="C1003" s="2">
        <v>120</v>
      </c>
      <c r="D1003" s="2" t="s">
        <v>61</v>
      </c>
      <c r="E1003" s="2" t="s">
        <v>57</v>
      </c>
      <c r="F1003" s="2" t="s">
        <v>40</v>
      </c>
      <c r="G1003" s="29">
        <v>140.07535275603101</v>
      </c>
      <c r="H1003" s="29">
        <v>39.325478804544403</v>
      </c>
      <c r="I1003" s="29">
        <f t="shared" si="90"/>
        <v>42.424412375416722</v>
      </c>
      <c r="J1003" s="8">
        <v>1.77113105796268</v>
      </c>
      <c r="K1003" s="32">
        <v>0</v>
      </c>
      <c r="L1003" s="43">
        <v>1.01885808752023</v>
      </c>
      <c r="M1003" s="43">
        <v>0.99844503331617795</v>
      </c>
      <c r="N1003" s="8">
        <v>323.23100209519993</v>
      </c>
      <c r="O1003" s="9">
        <f t="shared" si="94"/>
        <v>323.23</v>
      </c>
      <c r="P1003" s="6">
        <f t="shared" si="91"/>
        <v>324.55624920379023</v>
      </c>
      <c r="Q1003" s="6">
        <f t="shared" si="92"/>
        <v>329.58687106644902</v>
      </c>
      <c r="R1003" s="13">
        <f>Q1003*Index!$D$22</f>
        <v>430.36924552762696</v>
      </c>
      <c r="T1003" s="8">
        <v>17.363378777875127</v>
      </c>
      <c r="U1003" s="6">
        <f t="shared" si="93"/>
        <v>17.632511148932192</v>
      </c>
      <c r="V1003" s="6">
        <f>U1003*Index!$H$27</f>
        <v>19.462993100280379</v>
      </c>
      <c r="X1003" s="8">
        <v>449.832238627908</v>
      </c>
      <c r="Y1003" s="41">
        <f t="shared" si="95"/>
        <v>449.83</v>
      </c>
      <c r="Z1003" s="27"/>
      <c r="AA1003" s="38"/>
    </row>
    <row r="1004" spans="1:27">
      <c r="A1004" s="2" t="s">
        <v>1233</v>
      </c>
      <c r="B1004" s="2" t="s">
        <v>51</v>
      </c>
      <c r="C1004" s="2">
        <v>120</v>
      </c>
      <c r="D1004" s="2" t="s">
        <v>62</v>
      </c>
      <c r="E1004" s="2" t="s">
        <v>57</v>
      </c>
      <c r="F1004" s="2" t="s">
        <v>40</v>
      </c>
      <c r="G1004" s="29">
        <v>140.07535275603101</v>
      </c>
      <c r="H1004" s="29">
        <v>53.001057816764899</v>
      </c>
      <c r="I1004" s="29">
        <f t="shared" si="90"/>
        <v>53.355450407375912</v>
      </c>
      <c r="J1004" s="8">
        <v>1.83905977708438</v>
      </c>
      <c r="K1004" s="32">
        <v>0</v>
      </c>
      <c r="L1004" s="43">
        <v>1.02998085356908</v>
      </c>
      <c r="M1004" s="43">
        <v>0.97267391027115002</v>
      </c>
      <c r="N1004" s="8">
        <v>355.73080974694835</v>
      </c>
      <c r="O1004" s="9">
        <f t="shared" si="94"/>
        <v>355.73</v>
      </c>
      <c r="P1004" s="6">
        <f t="shared" si="91"/>
        <v>357.18930606691083</v>
      </c>
      <c r="Q1004" s="6">
        <f t="shared" si="92"/>
        <v>362.72574031094797</v>
      </c>
      <c r="R1004" s="13">
        <f>Q1004*Index!$D$22</f>
        <v>473.64144902361608</v>
      </c>
      <c r="T1004" s="8">
        <v>17.062169957565249</v>
      </c>
      <c r="U1004" s="6">
        <f t="shared" si="93"/>
        <v>17.326633591907513</v>
      </c>
      <c r="V1004" s="6">
        <f>U1004*Index!$H$27</f>
        <v>19.125361509883653</v>
      </c>
      <c r="X1004" s="8">
        <v>492.76681053350001</v>
      </c>
      <c r="Y1004" s="41">
        <f t="shared" si="95"/>
        <v>492.77</v>
      </c>
      <c r="Z1004" s="27"/>
      <c r="AA1004" s="38"/>
    </row>
    <row r="1005" spans="1:27">
      <c r="A1005" s="2" t="s">
        <v>1234</v>
      </c>
      <c r="B1005" s="2" t="s">
        <v>51</v>
      </c>
      <c r="C1005" s="2">
        <v>120</v>
      </c>
      <c r="D1005" s="2" t="s">
        <v>63</v>
      </c>
      <c r="E1005" s="2" t="s">
        <v>57</v>
      </c>
      <c r="F1005" s="2" t="s">
        <v>40</v>
      </c>
      <c r="G1005" s="29">
        <v>140.07535275603101</v>
      </c>
      <c r="H1005" s="29">
        <v>68.929080033645207</v>
      </c>
      <c r="I1005" s="29">
        <f t="shared" si="90"/>
        <v>77.720529839234928</v>
      </c>
      <c r="J1005" s="8">
        <v>1.8331821552116001</v>
      </c>
      <c r="K1005" s="32">
        <v>0</v>
      </c>
      <c r="L1005" s="43">
        <v>1.05103692563536</v>
      </c>
      <c r="M1005" s="43">
        <v>0.99146227461137104</v>
      </c>
      <c r="N1005" s="8">
        <v>399.25952545220008</v>
      </c>
      <c r="O1005" s="9">
        <f t="shared" si="94"/>
        <v>399.26</v>
      </c>
      <c r="P1005" s="6">
        <f t="shared" si="91"/>
        <v>400.89648950655408</v>
      </c>
      <c r="Q1005" s="6">
        <f t="shared" si="92"/>
        <v>407.11038509390568</v>
      </c>
      <c r="R1005" s="13">
        <f>Q1005*Index!$D$22</f>
        <v>531.59820569430894</v>
      </c>
      <c r="T1005" s="8">
        <v>16.04027110389611</v>
      </c>
      <c r="U1005" s="6">
        <f t="shared" si="93"/>
        <v>16.288895306006502</v>
      </c>
      <c r="V1005" s="6">
        <f>U1005*Index!$H$27</f>
        <v>17.979892612811028</v>
      </c>
      <c r="X1005" s="8">
        <v>549.57809830711994</v>
      </c>
      <c r="Y1005" s="41">
        <f t="shared" si="95"/>
        <v>549.58000000000004</v>
      </c>
      <c r="Z1005" s="27"/>
      <c r="AA1005" s="38"/>
    </row>
    <row r="1006" spans="1:27">
      <c r="A1006" s="2" t="s">
        <v>1235</v>
      </c>
      <c r="B1006" s="2" t="s">
        <v>51</v>
      </c>
      <c r="C1006" s="2">
        <v>120</v>
      </c>
      <c r="D1006" s="2" t="s">
        <v>1457</v>
      </c>
      <c r="E1006" s="2" t="s">
        <v>57</v>
      </c>
      <c r="F1006" s="2" t="s">
        <v>40</v>
      </c>
      <c r="G1006" s="29">
        <v>140.07535275603101</v>
      </c>
      <c r="H1006" s="29">
        <v>85.382907716991298</v>
      </c>
      <c r="I1006" s="29">
        <f t="shared" si="90"/>
        <v>72.815345284686884</v>
      </c>
      <c r="J1006" s="8">
        <v>1.84935380959359</v>
      </c>
      <c r="K1006" s="32">
        <v>0</v>
      </c>
      <c r="L1006" s="43">
        <v>1.020786838949</v>
      </c>
      <c r="M1006" s="43">
        <v>0.92502926372235506</v>
      </c>
      <c r="N1006" s="8">
        <v>393.71022344864207</v>
      </c>
      <c r="O1006" s="9">
        <f t="shared" si="94"/>
        <v>393.71</v>
      </c>
      <c r="P1006" s="6">
        <f t="shared" si="91"/>
        <v>395.32443536478149</v>
      </c>
      <c r="Q1006" s="6">
        <f t="shared" si="92"/>
        <v>401.45196411293563</v>
      </c>
      <c r="R1006" s="13">
        <f>Q1006*Index!$D$22</f>
        <v>524.20953040946483</v>
      </c>
      <c r="T1006" s="8">
        <v>16.365679075203268</v>
      </c>
      <c r="U1006" s="6">
        <f t="shared" si="93"/>
        <v>16.619347100868918</v>
      </c>
      <c r="V1006" s="6">
        <f>U1006*Index!$H$27</f>
        <v>18.34464956371033</v>
      </c>
      <c r="X1006" s="8">
        <v>542.554179973175</v>
      </c>
      <c r="Y1006" s="41">
        <f t="shared" si="95"/>
        <v>542.54999999999995</v>
      </c>
      <c r="Z1006" s="27"/>
      <c r="AA1006" s="38"/>
    </row>
    <row r="1007" spans="1:27">
      <c r="A1007" s="2" t="s">
        <v>1236</v>
      </c>
      <c r="B1007" s="2" t="s">
        <v>51</v>
      </c>
      <c r="C1007" s="2">
        <v>120</v>
      </c>
      <c r="D1007" s="2" t="s">
        <v>1458</v>
      </c>
      <c r="E1007" s="2" t="s">
        <v>57</v>
      </c>
      <c r="F1007" s="2" t="s">
        <v>215</v>
      </c>
      <c r="G1007" s="29">
        <v>140.07535275603101</v>
      </c>
      <c r="H1007" s="29">
        <v>104.195565185234</v>
      </c>
      <c r="I1007" s="29">
        <f t="shared" si="90"/>
        <v>99.520481604916341</v>
      </c>
      <c r="J1007" s="8">
        <v>1.8593992693886501</v>
      </c>
      <c r="K1007" s="32">
        <v>0</v>
      </c>
      <c r="L1007" s="43">
        <v>1.0045346564064199</v>
      </c>
      <c r="M1007" s="43">
        <v>0.97643328227719095</v>
      </c>
      <c r="N1007" s="8">
        <v>445.50431935930766</v>
      </c>
      <c r="O1007" s="9">
        <f t="shared" si="94"/>
        <v>445.5</v>
      </c>
      <c r="P1007" s="6">
        <f t="shared" si="91"/>
        <v>447.33088706868079</v>
      </c>
      <c r="Q1007" s="6">
        <f t="shared" si="92"/>
        <v>454.2645158182454</v>
      </c>
      <c r="R1007" s="13">
        <f>Q1007*Index!$D$22</f>
        <v>593.17131264993679</v>
      </c>
      <c r="T1007" s="8">
        <v>18.945746342717079</v>
      </c>
      <c r="U1007" s="6">
        <f t="shared" si="93"/>
        <v>19.239405411029196</v>
      </c>
      <c r="V1007" s="6">
        <f>U1007*Index!$H$27</f>
        <v>21.236703700654399</v>
      </c>
      <c r="X1007" s="8">
        <v>614.40801635059199</v>
      </c>
      <c r="Y1007" s="41">
        <f t="shared" si="95"/>
        <v>614.41</v>
      </c>
      <c r="Z1007" s="27"/>
      <c r="AA1007" s="38"/>
    </row>
    <row r="1008" spans="1:27">
      <c r="A1008" s="2" t="s">
        <v>1237</v>
      </c>
      <c r="B1008" s="2" t="s">
        <v>51</v>
      </c>
      <c r="C1008" s="2">
        <v>120</v>
      </c>
      <c r="D1008" s="2" t="s">
        <v>1452</v>
      </c>
      <c r="E1008" s="2" t="s">
        <v>57</v>
      </c>
      <c r="F1008" s="2" t="s">
        <v>215</v>
      </c>
      <c r="G1008" s="29">
        <v>140.07535275603101</v>
      </c>
      <c r="H1008" s="29">
        <v>85.938720853945</v>
      </c>
      <c r="I1008" s="29">
        <f t="shared" si="90"/>
        <v>71.599331752422842</v>
      </c>
      <c r="J1008" s="8">
        <v>1.7605048634053</v>
      </c>
      <c r="K1008" s="32">
        <v>0</v>
      </c>
      <c r="L1008" s="43">
        <v>0.96891802186724296</v>
      </c>
      <c r="M1008" s="43">
        <v>0.96659913985039403</v>
      </c>
      <c r="N1008" s="8">
        <v>372.65431153691617</v>
      </c>
      <c r="O1008" s="9">
        <f t="shared" si="94"/>
        <v>372.65</v>
      </c>
      <c r="P1008" s="6">
        <f t="shared" si="91"/>
        <v>374.18219421421753</v>
      </c>
      <c r="Q1008" s="6">
        <f t="shared" si="92"/>
        <v>379.98201822453791</v>
      </c>
      <c r="R1008" s="13">
        <f>Q1008*Index!$D$22</f>
        <v>496.17441971585419</v>
      </c>
      <c r="T1008" s="8">
        <v>19.031527478412013</v>
      </c>
      <c r="U1008" s="6">
        <f t="shared" si="93"/>
        <v>19.3265161543274</v>
      </c>
      <c r="V1008" s="6">
        <f>U1008*Index!$H$27</f>
        <v>21.332857662018881</v>
      </c>
      <c r="X1008" s="8">
        <v>508.60585671031799</v>
      </c>
      <c r="Y1008" s="41">
        <f t="shared" si="95"/>
        <v>508.61</v>
      </c>
      <c r="Z1008" s="27"/>
      <c r="AA1008" s="38"/>
    </row>
    <row r="1009" spans="1:27">
      <c r="A1009" s="2" t="s">
        <v>1238</v>
      </c>
      <c r="B1009" s="2" t="s">
        <v>51</v>
      </c>
      <c r="C1009" s="2">
        <v>120</v>
      </c>
      <c r="D1009" s="2" t="s">
        <v>221</v>
      </c>
      <c r="E1009" s="2" t="s">
        <v>57</v>
      </c>
      <c r="F1009" s="2" t="s">
        <v>40</v>
      </c>
      <c r="G1009" s="29">
        <v>140.07535275603101</v>
      </c>
      <c r="H1009" s="29">
        <v>62.277307596047898</v>
      </c>
      <c r="I1009" s="29">
        <f t="shared" si="90"/>
        <v>48.292105565849738</v>
      </c>
      <c r="J1009" s="8">
        <v>2.0689395135466002</v>
      </c>
      <c r="K1009" s="32">
        <v>1</v>
      </c>
      <c r="L1009" s="43">
        <v>1.02840761105634</v>
      </c>
      <c r="M1009" s="43">
        <v>0.90517317945501996</v>
      </c>
      <c r="N1009" s="8">
        <v>389.72087758848193</v>
      </c>
      <c r="O1009" s="9">
        <f t="shared" si="94"/>
        <v>389.72</v>
      </c>
      <c r="P1009" s="6">
        <f t="shared" si="91"/>
        <v>391.31873318659473</v>
      </c>
      <c r="Q1009" s="6">
        <f t="shared" si="92"/>
        <v>397.38417355098699</v>
      </c>
      <c r="R1009" s="13">
        <f>Q1009*Index!$D$22</f>
        <v>518.89787479209872</v>
      </c>
      <c r="T1009" s="8">
        <v>16.670518541939355</v>
      </c>
      <c r="U1009" s="6">
        <f t="shared" si="93"/>
        <v>16.928911579339417</v>
      </c>
      <c r="V1009" s="6">
        <f>U1009*Index!$H$27</f>
        <v>18.686350825525672</v>
      </c>
      <c r="X1009" s="8">
        <v>537.58422561762495</v>
      </c>
      <c r="Y1009" s="41">
        <f t="shared" si="95"/>
        <v>537.58000000000004</v>
      </c>
      <c r="Z1009" s="27"/>
      <c r="AA1009" s="38"/>
    </row>
    <row r="1010" spans="1:27">
      <c r="A1010" s="2" t="s">
        <v>1239</v>
      </c>
      <c r="B1010" s="2" t="s">
        <v>51</v>
      </c>
      <c r="C1010" s="2">
        <v>120</v>
      </c>
      <c r="D1010" s="2" t="s">
        <v>60</v>
      </c>
      <c r="E1010" s="2" t="s">
        <v>58</v>
      </c>
      <c r="F1010" s="2" t="s">
        <v>40</v>
      </c>
      <c r="G1010" s="29">
        <v>140.07535275603101</v>
      </c>
      <c r="H1010" s="29">
        <v>24.418990836187401</v>
      </c>
      <c r="I1010" s="29">
        <f t="shared" si="90"/>
        <v>24.543197703691419</v>
      </c>
      <c r="J1010" s="8">
        <v>1.7494369873979101</v>
      </c>
      <c r="K1010" s="32">
        <v>0</v>
      </c>
      <c r="L1010" s="43">
        <v>1.00157073775528</v>
      </c>
      <c r="M1010" s="43">
        <v>0.99918562432452496</v>
      </c>
      <c r="N1010" s="8">
        <v>287.98978098606938</v>
      </c>
      <c r="O1010" s="9">
        <f t="shared" si="94"/>
        <v>287.99</v>
      </c>
      <c r="P1010" s="6">
        <f t="shared" si="91"/>
        <v>289.17053908811226</v>
      </c>
      <c r="Q1010" s="6">
        <f t="shared" si="92"/>
        <v>293.65268244397805</v>
      </c>
      <c r="R1010" s="13">
        <f>Q1010*Index!$D$22</f>
        <v>383.44695885989643</v>
      </c>
      <c r="T1010" s="8">
        <v>17.144629287401578</v>
      </c>
      <c r="U1010" s="6">
        <f t="shared" si="93"/>
        <v>17.410371041356303</v>
      </c>
      <c r="V1010" s="6">
        <f>U1010*Index!$H$27</f>
        <v>19.217791986013289</v>
      </c>
      <c r="X1010" s="8">
        <v>402.66475084591002</v>
      </c>
      <c r="Y1010" s="41">
        <f t="shared" si="95"/>
        <v>402.66</v>
      </c>
      <c r="Z1010" s="27"/>
      <c r="AA1010" s="38"/>
    </row>
    <row r="1011" spans="1:27">
      <c r="A1011" s="2" t="s">
        <v>1240</v>
      </c>
      <c r="B1011" s="2" t="s">
        <v>51</v>
      </c>
      <c r="C1011" s="2">
        <v>120</v>
      </c>
      <c r="D1011" s="2" t="s">
        <v>61</v>
      </c>
      <c r="E1011" s="2" t="s">
        <v>58</v>
      </c>
      <c r="F1011" s="2" t="s">
        <v>40</v>
      </c>
      <c r="G1011" s="29">
        <v>140.07535275603101</v>
      </c>
      <c r="H1011" s="29">
        <v>36.8848823923745</v>
      </c>
      <c r="I1011" s="29">
        <f t="shared" ref="I1011:I1025" si="96">(G1011+H1011)*L1011*M1011-G1011</f>
        <v>39.217082173109446</v>
      </c>
      <c r="J1011" s="8">
        <v>2.0582167818163102</v>
      </c>
      <c r="K1011" s="32">
        <v>0</v>
      </c>
      <c r="L1011" s="43">
        <v>1.01885808752023</v>
      </c>
      <c r="M1011" s="43">
        <v>0.99442625347554203</v>
      </c>
      <c r="N1011" s="8">
        <v>369.02269842386511</v>
      </c>
      <c r="O1011" s="9">
        <f t="shared" ref="O1011:O1025" si="97">ROUND(J1011*SUM(G1011:H1011)*L1011*$M1011,2)</f>
        <v>369.02</v>
      </c>
      <c r="P1011" s="6">
        <f t="shared" ref="P1011:P1025" si="98">N1011*(1.0041)</f>
        <v>370.53569148740297</v>
      </c>
      <c r="Q1011" s="6">
        <f t="shared" ref="Q1011:Q1025" si="99">P1011*(1.0155)</f>
        <v>376.27899470545776</v>
      </c>
      <c r="R1011" s="13">
        <f>Q1011*Index!$D$22</f>
        <v>491.33907104762312</v>
      </c>
      <c r="T1011" s="8">
        <v>17.057442700878351</v>
      </c>
      <c r="U1011" s="6">
        <f t="shared" ref="U1011:U1025" si="100">T1011*(1.0155)</f>
        <v>17.321833062741966</v>
      </c>
      <c r="V1011" s="6">
        <f>U1011*Index!$H$27</f>
        <v>19.120062623908904</v>
      </c>
      <c r="X1011" s="8">
        <v>510.45913367153202</v>
      </c>
      <c r="Y1011" s="41">
        <f t="shared" si="95"/>
        <v>510.46</v>
      </c>
      <c r="Z1011" s="27"/>
      <c r="AA1011" s="38"/>
    </row>
    <row r="1012" spans="1:27">
      <c r="A1012" s="2" t="s">
        <v>1241</v>
      </c>
      <c r="B1012" s="2" t="s">
        <v>51</v>
      </c>
      <c r="C1012" s="2">
        <v>120</v>
      </c>
      <c r="D1012" s="2" t="s">
        <v>62</v>
      </c>
      <c r="E1012" s="2" t="s">
        <v>58</v>
      </c>
      <c r="F1012" s="2" t="s">
        <v>40</v>
      </c>
      <c r="G1012" s="29">
        <v>140.07535275603101</v>
      </c>
      <c r="H1012" s="29">
        <v>49.658217158189302</v>
      </c>
      <c r="I1012" s="29">
        <f t="shared" si="96"/>
        <v>47.371772627530532</v>
      </c>
      <c r="J1012" s="8">
        <v>2.0631010851345701</v>
      </c>
      <c r="K1012" s="32">
        <v>0</v>
      </c>
      <c r="L1012" s="43">
        <v>1.02998085356908</v>
      </c>
      <c r="M1012" s="43">
        <v>0.95919179426685897</v>
      </c>
      <c r="N1012" s="8">
        <v>386.72236778418198</v>
      </c>
      <c r="O1012" s="9">
        <f t="shared" si="97"/>
        <v>386.72</v>
      </c>
      <c r="P1012" s="6">
        <f t="shared" si="98"/>
        <v>388.30792949209712</v>
      </c>
      <c r="Q1012" s="6">
        <f t="shared" si="99"/>
        <v>394.32670239922464</v>
      </c>
      <c r="R1012" s="13">
        <f>Q1012*Index!$D$22</f>
        <v>514.90547804234723</v>
      </c>
      <c r="T1012" s="8">
        <v>16.719049306225063</v>
      </c>
      <c r="U1012" s="6">
        <f t="shared" si="100"/>
        <v>16.978194570471551</v>
      </c>
      <c r="V1012" s="6">
        <f>U1012*Index!$H$27</f>
        <v>18.740750026425879</v>
      </c>
      <c r="X1012" s="8">
        <v>533.64622806877298</v>
      </c>
      <c r="Y1012" s="41">
        <f t="shared" si="95"/>
        <v>533.65</v>
      </c>
      <c r="Z1012" s="27"/>
      <c r="AA1012" s="38"/>
    </row>
    <row r="1013" spans="1:27">
      <c r="A1013" s="2" t="s">
        <v>1242</v>
      </c>
      <c r="B1013" s="2" t="s">
        <v>51</v>
      </c>
      <c r="C1013" s="2">
        <v>120</v>
      </c>
      <c r="D1013" s="2" t="s">
        <v>63</v>
      </c>
      <c r="E1013" s="2" t="s">
        <v>58</v>
      </c>
      <c r="F1013" s="2" t="s">
        <v>40</v>
      </c>
      <c r="G1013" s="29">
        <v>140.07535275603101</v>
      </c>
      <c r="H1013" s="29">
        <v>64.530807500887306</v>
      </c>
      <c r="I1013" s="29">
        <f t="shared" si="96"/>
        <v>73.152894556338453</v>
      </c>
      <c r="J1013" s="8">
        <v>1.99653817117065</v>
      </c>
      <c r="K1013" s="32">
        <v>0</v>
      </c>
      <c r="L1013" s="43">
        <v>1.05103692563536</v>
      </c>
      <c r="M1013" s="43">
        <v>0.99153502008757699</v>
      </c>
      <c r="N1013" s="8">
        <v>425.71833493095932</v>
      </c>
      <c r="O1013" s="9">
        <f t="shared" si="97"/>
        <v>425.72</v>
      </c>
      <c r="P1013" s="6">
        <f t="shared" si="98"/>
        <v>427.46378010417624</v>
      </c>
      <c r="Q1013" s="6">
        <f t="shared" si="99"/>
        <v>434.08946869579103</v>
      </c>
      <c r="R1013" s="13">
        <f>Q1013*Index!$D$22</f>
        <v>566.82705997846301</v>
      </c>
      <c r="T1013" s="8">
        <v>16.047734656429668</v>
      </c>
      <c r="U1013" s="6">
        <f t="shared" si="100"/>
        <v>16.296474543604329</v>
      </c>
      <c r="V1013" s="6">
        <f>U1013*Index!$H$27</f>
        <v>17.98825867297262</v>
      </c>
      <c r="X1013" s="8">
        <v>584.81531865143597</v>
      </c>
      <c r="Y1013" s="41">
        <f t="shared" si="95"/>
        <v>584.82000000000005</v>
      </c>
      <c r="Z1013" s="27"/>
      <c r="AA1013" s="38"/>
    </row>
    <row r="1014" spans="1:27">
      <c r="A1014" s="2" t="s">
        <v>1243</v>
      </c>
      <c r="B1014" s="2" t="s">
        <v>51</v>
      </c>
      <c r="C1014" s="2">
        <v>120</v>
      </c>
      <c r="D1014" s="2" t="s">
        <v>1457</v>
      </c>
      <c r="E1014" s="2" t="s">
        <v>58</v>
      </c>
      <c r="F1014" s="2" t="s">
        <v>40</v>
      </c>
      <c r="G1014" s="29">
        <v>140.07535275603101</v>
      </c>
      <c r="H1014" s="29">
        <v>79.854736416924396</v>
      </c>
      <c r="I1014" s="29">
        <f t="shared" si="96"/>
        <v>67.208152965182876</v>
      </c>
      <c r="J1014" s="8">
        <v>2.0030335530457699</v>
      </c>
      <c r="K1014" s="32">
        <v>0</v>
      </c>
      <c r="L1014" s="43">
        <v>1.020786838949</v>
      </c>
      <c r="M1014" s="43">
        <v>0.923304671243102</v>
      </c>
      <c r="N1014" s="8">
        <v>415.19581695254755</v>
      </c>
      <c r="O1014" s="9">
        <f t="shared" si="97"/>
        <v>415.2</v>
      </c>
      <c r="P1014" s="6">
        <f t="shared" si="98"/>
        <v>416.89811980205297</v>
      </c>
      <c r="Q1014" s="6">
        <f t="shared" si="99"/>
        <v>423.36004065898481</v>
      </c>
      <c r="R1014" s="13">
        <f>Q1014*Index!$D$22</f>
        <v>552.81674508272101</v>
      </c>
      <c r="T1014" s="8">
        <v>16.62716950098309</v>
      </c>
      <c r="U1014" s="6">
        <f t="shared" si="100"/>
        <v>16.884890628248328</v>
      </c>
      <c r="V1014" s="6">
        <f>U1014*Index!$H$27</f>
        <v>18.637759932253754</v>
      </c>
      <c r="X1014" s="8">
        <v>571.45450501497498</v>
      </c>
      <c r="Y1014" s="41">
        <f t="shared" si="95"/>
        <v>571.45000000000005</v>
      </c>
      <c r="Z1014" s="27"/>
      <c r="AA1014" s="38"/>
    </row>
    <row r="1015" spans="1:27">
      <c r="A1015" s="2" t="s">
        <v>1244</v>
      </c>
      <c r="B1015" s="2" t="s">
        <v>51</v>
      </c>
      <c r="C1015" s="2">
        <v>120</v>
      </c>
      <c r="D1015" s="2" t="s">
        <v>1458</v>
      </c>
      <c r="E1015" s="2" t="s">
        <v>58</v>
      </c>
      <c r="F1015" s="2" t="s">
        <v>215</v>
      </c>
      <c r="G1015" s="29">
        <v>140.07535275603101</v>
      </c>
      <c r="H1015" s="29">
        <v>97.730381073327806</v>
      </c>
      <c r="I1015" s="29">
        <f t="shared" si="96"/>
        <v>89.095534982865956</v>
      </c>
      <c r="J1015" s="8">
        <v>2.10533225139661</v>
      </c>
      <c r="K1015" s="32">
        <v>0</v>
      </c>
      <c r="L1015" s="43">
        <v>1.0045346564064199</v>
      </c>
      <c r="M1015" s="43">
        <v>0.95933922207814604</v>
      </c>
      <c r="N1015" s="8">
        <v>482.48086103789149</v>
      </c>
      <c r="O1015" s="9">
        <f t="shared" si="97"/>
        <v>482.48</v>
      </c>
      <c r="P1015" s="6">
        <f t="shared" si="98"/>
        <v>484.45903256814682</v>
      </c>
      <c r="Q1015" s="6">
        <f t="shared" si="99"/>
        <v>491.96814757295311</v>
      </c>
      <c r="R1015" s="13">
        <f>Q1015*Index!$D$22</f>
        <v>642.40410975566124</v>
      </c>
      <c r="T1015" s="8">
        <v>30.057038820570281</v>
      </c>
      <c r="U1015" s="6">
        <f t="shared" si="100"/>
        <v>30.522922922289123</v>
      </c>
      <c r="V1015" s="6">
        <f>U1015*Index!$H$27</f>
        <v>33.691595781176019</v>
      </c>
      <c r="X1015" s="8">
        <v>676.09570553683795</v>
      </c>
      <c r="Y1015" s="41">
        <f t="shared" si="95"/>
        <v>676.1</v>
      </c>
      <c r="Z1015" s="27"/>
      <c r="AA1015" s="38"/>
    </row>
    <row r="1016" spans="1:27">
      <c r="A1016" s="2" t="s">
        <v>1245</v>
      </c>
      <c r="B1016" s="2" t="s">
        <v>51</v>
      </c>
      <c r="C1016" s="2">
        <v>120</v>
      </c>
      <c r="D1016" s="2" t="s">
        <v>1452</v>
      </c>
      <c r="E1016" s="2" t="s">
        <v>58</v>
      </c>
      <c r="F1016" s="2" t="s">
        <v>215</v>
      </c>
      <c r="G1016" s="29">
        <v>140.07535275603101</v>
      </c>
      <c r="H1016" s="29">
        <v>80.578194193604901</v>
      </c>
      <c r="I1016" s="29">
        <f t="shared" si="96"/>
        <v>62.405517427310855</v>
      </c>
      <c r="J1016" s="8">
        <v>2.25090014307359</v>
      </c>
      <c r="K1016" s="32">
        <v>0</v>
      </c>
      <c r="L1016" s="43">
        <v>0.96891802186724296</v>
      </c>
      <c r="M1016" s="43">
        <v>0.94707866154692</v>
      </c>
      <c r="N1016" s="8">
        <v>455.76421966534991</v>
      </c>
      <c r="O1016" s="9">
        <f t="shared" si="97"/>
        <v>455.76</v>
      </c>
      <c r="P1016" s="6">
        <f t="shared" si="98"/>
        <v>457.63285296597786</v>
      </c>
      <c r="Q1016" s="6">
        <f t="shared" si="99"/>
        <v>464.72616218695055</v>
      </c>
      <c r="R1016" s="13">
        <f>Q1016*Index!$D$22</f>
        <v>606.831962542052</v>
      </c>
      <c r="T1016" s="8">
        <v>18.677922284507606</v>
      </c>
      <c r="U1016" s="6">
        <f t="shared" si="100"/>
        <v>18.967430079917474</v>
      </c>
      <c r="V1016" s="6">
        <f>U1016*Index!$H$27</f>
        <v>20.936493824241278</v>
      </c>
      <c r="X1016" s="8">
        <v>616.97048046100497</v>
      </c>
      <c r="Y1016" s="41">
        <f t="shared" si="95"/>
        <v>616.97</v>
      </c>
      <c r="Z1016" s="27"/>
      <c r="AA1016" s="38"/>
    </row>
    <row r="1017" spans="1:27">
      <c r="A1017" s="2" t="s">
        <v>1246</v>
      </c>
      <c r="B1017" s="2" t="s">
        <v>51</v>
      </c>
      <c r="C1017" s="2">
        <v>120</v>
      </c>
      <c r="D1017" s="2" t="s">
        <v>221</v>
      </c>
      <c r="E1017" s="2" t="s">
        <v>58</v>
      </c>
      <c r="F1017" s="2" t="s">
        <v>40</v>
      </c>
      <c r="G1017" s="29">
        <v>140.07535275603101</v>
      </c>
      <c r="H1017" s="29">
        <v>58.518898837402098</v>
      </c>
      <c r="I1017" s="29">
        <f t="shared" si="96"/>
        <v>47.518481155654968</v>
      </c>
      <c r="J1017" s="8">
        <v>2.35163571334071</v>
      </c>
      <c r="K1017" s="32">
        <v>1</v>
      </c>
      <c r="L1017" s="43">
        <v>1.02840761105634</v>
      </c>
      <c r="M1017" s="43">
        <v>0.91851574164846905</v>
      </c>
      <c r="N1017" s="8">
        <v>441.1523594292272</v>
      </c>
      <c r="O1017" s="9">
        <f t="shared" si="97"/>
        <v>441.15</v>
      </c>
      <c r="P1017" s="6">
        <f t="shared" si="98"/>
        <v>442.96108410288701</v>
      </c>
      <c r="Q1017" s="6">
        <f t="shared" si="99"/>
        <v>449.82698090648182</v>
      </c>
      <c r="R1017" s="13">
        <f>Q1017*Index!$D$22</f>
        <v>587.37685079592336</v>
      </c>
      <c r="T1017" s="8">
        <v>17.239072970966291</v>
      </c>
      <c r="U1017" s="6">
        <f t="shared" si="100"/>
        <v>17.50627860201627</v>
      </c>
      <c r="V1017" s="6">
        <f>U1017*Index!$H$27</f>
        <v>19.32365598777816</v>
      </c>
      <c r="X1017" s="8">
        <v>606.70050678370205</v>
      </c>
      <c r="Y1017" s="41">
        <f t="shared" si="95"/>
        <v>606.70000000000005</v>
      </c>
      <c r="Z1017" s="27"/>
      <c r="AA1017" s="38"/>
    </row>
    <row r="1018" spans="1:27">
      <c r="A1018" s="2" t="s">
        <v>1247</v>
      </c>
      <c r="B1018" s="2" t="s">
        <v>51</v>
      </c>
      <c r="C1018" s="2">
        <v>120</v>
      </c>
      <c r="D1018" s="2" t="s">
        <v>60</v>
      </c>
      <c r="E1018" s="2" t="s">
        <v>59</v>
      </c>
      <c r="F1018" s="2" t="s">
        <v>40</v>
      </c>
      <c r="G1018" s="29">
        <v>140.07535275603101</v>
      </c>
      <c r="H1018" s="29">
        <v>22.638781071158199</v>
      </c>
      <c r="I1018" s="29">
        <f t="shared" si="96"/>
        <v>22.425332596830344</v>
      </c>
      <c r="J1018" s="8">
        <v>1.2616330549788599</v>
      </c>
      <c r="K1018" s="32">
        <v>1</v>
      </c>
      <c r="L1018" s="43">
        <v>1.00157073775528</v>
      </c>
      <c r="M1018" s="43">
        <v>0.99712198240345595</v>
      </c>
      <c r="N1018" s="8">
        <v>205.01623609788933</v>
      </c>
      <c r="O1018" s="9">
        <f t="shared" si="97"/>
        <v>205.02</v>
      </c>
      <c r="P1018" s="6">
        <f t="shared" si="98"/>
        <v>205.85680266589068</v>
      </c>
      <c r="Q1018" s="6">
        <f t="shared" si="99"/>
        <v>209.04758310721201</v>
      </c>
      <c r="R1018" s="13">
        <f>Q1018*Index!$D$22</f>
        <v>272.97097827384658</v>
      </c>
      <c r="T1018" s="8">
        <v>16.94100878493995</v>
      </c>
      <c r="U1018" s="6">
        <f t="shared" si="100"/>
        <v>17.203594421106519</v>
      </c>
      <c r="V1018" s="6">
        <f>U1018*Index!$H$27</f>
        <v>18.989549287101706</v>
      </c>
      <c r="X1018" s="8">
        <v>291.96052756094798</v>
      </c>
      <c r="Y1018" s="41">
        <f t="shared" si="95"/>
        <v>291.95999999999998</v>
      </c>
      <c r="Z1018" s="27"/>
      <c r="AA1018" s="38"/>
    </row>
    <row r="1019" spans="1:27">
      <c r="A1019" s="2" t="s">
        <v>1248</v>
      </c>
      <c r="B1019" s="2" t="s">
        <v>51</v>
      </c>
      <c r="C1019" s="2">
        <v>120</v>
      </c>
      <c r="D1019" s="2" t="s">
        <v>61</v>
      </c>
      <c r="E1019" s="2" t="s">
        <v>59</v>
      </c>
      <c r="F1019" s="2" t="s">
        <v>40</v>
      </c>
      <c r="G1019" s="29">
        <v>140.07535275603101</v>
      </c>
      <c r="H1019" s="29">
        <v>34.2242628376748</v>
      </c>
      <c r="I1019" s="29">
        <f t="shared" si="96"/>
        <v>35.01904486973757</v>
      </c>
      <c r="J1019" s="8">
        <v>1.52096643815653</v>
      </c>
      <c r="K1019" s="32">
        <v>0</v>
      </c>
      <c r="L1019" s="43">
        <v>1.01885808752023</v>
      </c>
      <c r="M1019" s="43">
        <v>0.98596642003134205</v>
      </c>
      <c r="N1019" s="8">
        <v>266.31270229802766</v>
      </c>
      <c r="O1019" s="9">
        <f t="shared" si="97"/>
        <v>266.31</v>
      </c>
      <c r="P1019" s="6">
        <f t="shared" si="98"/>
        <v>267.40458437744957</v>
      </c>
      <c r="Q1019" s="6">
        <f t="shared" si="99"/>
        <v>271.54935543530007</v>
      </c>
      <c r="R1019" s="13">
        <f>Q1019*Index!$D$22</f>
        <v>354.58478926680817</v>
      </c>
      <c r="T1019" s="8">
        <v>17.982496863039305</v>
      </c>
      <c r="U1019" s="6">
        <f t="shared" si="100"/>
        <v>18.261225564416417</v>
      </c>
      <c r="V1019" s="6">
        <f>U1019*Index!$H$27</f>
        <v>20.156976176613629</v>
      </c>
      <c r="X1019" s="8">
        <v>374.74176544342203</v>
      </c>
      <c r="Y1019" s="41">
        <f t="shared" si="95"/>
        <v>374.74</v>
      </c>
      <c r="Z1019" s="27"/>
      <c r="AA1019" s="38"/>
    </row>
    <row r="1020" spans="1:27">
      <c r="A1020" s="2" t="s">
        <v>1249</v>
      </c>
      <c r="B1020" s="2" t="s">
        <v>51</v>
      </c>
      <c r="C1020" s="2">
        <v>120</v>
      </c>
      <c r="D1020" s="2" t="s">
        <v>62</v>
      </c>
      <c r="E1020" s="2" t="s">
        <v>59</v>
      </c>
      <c r="F1020" s="2" t="s">
        <v>40</v>
      </c>
      <c r="G1020" s="29">
        <v>140.07535275603101</v>
      </c>
      <c r="H1020" s="29">
        <v>46.119066876658103</v>
      </c>
      <c r="I1020" s="29">
        <f t="shared" si="96"/>
        <v>44.146972157469349</v>
      </c>
      <c r="J1020" s="8">
        <v>1.6002566273624701</v>
      </c>
      <c r="K1020" s="32">
        <v>0</v>
      </c>
      <c r="L1020" s="43">
        <v>1.02998085356908</v>
      </c>
      <c r="M1020" s="43">
        <v>0.96060854706905396</v>
      </c>
      <c r="N1020" s="8">
        <v>294.80299635095207</v>
      </c>
      <c r="O1020" s="9">
        <f t="shared" si="97"/>
        <v>294.8</v>
      </c>
      <c r="P1020" s="6">
        <f t="shared" si="98"/>
        <v>296.01168863599099</v>
      </c>
      <c r="Q1020" s="6">
        <f t="shared" si="99"/>
        <v>300.59986980984888</v>
      </c>
      <c r="R1020" s="13">
        <f>Q1020*Index!$D$22</f>
        <v>392.5184846021524</v>
      </c>
      <c r="T1020" s="8">
        <v>16.83407465666258</v>
      </c>
      <c r="U1020" s="6">
        <f t="shared" si="100"/>
        <v>17.09500281384085</v>
      </c>
      <c r="V1020" s="6">
        <f>U1020*Index!$H$27</f>
        <v>18.869684471188172</v>
      </c>
      <c r="X1020" s="8">
        <v>411.38816907334098</v>
      </c>
      <c r="Y1020" s="41">
        <f t="shared" si="95"/>
        <v>411.39</v>
      </c>
      <c r="Z1020" s="27"/>
      <c r="AA1020" s="38"/>
    </row>
    <row r="1021" spans="1:27">
      <c r="A1021" s="2" t="s">
        <v>1250</v>
      </c>
      <c r="B1021" s="2" t="s">
        <v>51</v>
      </c>
      <c r="C1021" s="2">
        <v>120</v>
      </c>
      <c r="D1021" s="2" t="s">
        <v>63</v>
      </c>
      <c r="E1021" s="2" t="s">
        <v>59</v>
      </c>
      <c r="F1021" s="2" t="s">
        <v>40</v>
      </c>
      <c r="G1021" s="29">
        <v>140.07535275603101</v>
      </c>
      <c r="H1021" s="29">
        <v>59.972417212058701</v>
      </c>
      <c r="I1021" s="29">
        <f t="shared" si="96"/>
        <v>69.5084132860122</v>
      </c>
      <c r="J1021" s="8">
        <v>1.61351708750033</v>
      </c>
      <c r="K1021" s="32">
        <v>0</v>
      </c>
      <c r="L1021" s="43">
        <v>1.05103692563536</v>
      </c>
      <c r="M1021" s="43">
        <v>0.99679523067203102</v>
      </c>
      <c r="N1021" s="8">
        <v>338.16698777150617</v>
      </c>
      <c r="O1021" s="9">
        <f t="shared" si="97"/>
        <v>338.17</v>
      </c>
      <c r="P1021" s="6">
        <f t="shared" si="98"/>
        <v>339.55347242136935</v>
      </c>
      <c r="Q1021" s="6">
        <f t="shared" si="99"/>
        <v>344.81655124390062</v>
      </c>
      <c r="R1021" s="13">
        <f>Q1021*Index!$D$22</f>
        <v>450.25591742808462</v>
      </c>
      <c r="T1021" s="8">
        <v>16.159941420677974</v>
      </c>
      <c r="U1021" s="6">
        <f t="shared" si="100"/>
        <v>16.410420512698483</v>
      </c>
      <c r="V1021" s="6">
        <f>U1021*Index!$H$27</f>
        <v>18.114033702493504</v>
      </c>
      <c r="X1021" s="8">
        <v>468.36995113057799</v>
      </c>
      <c r="Y1021" s="41">
        <f t="shared" si="95"/>
        <v>468.37</v>
      </c>
      <c r="Z1021" s="27"/>
      <c r="AA1021" s="38"/>
    </row>
    <row r="1022" spans="1:27">
      <c r="A1022" s="2" t="s">
        <v>1251</v>
      </c>
      <c r="B1022" s="2" t="s">
        <v>51</v>
      </c>
      <c r="C1022" s="2">
        <v>120</v>
      </c>
      <c r="D1022" s="2" t="s">
        <v>1457</v>
      </c>
      <c r="E1022" s="2" t="s">
        <v>59</v>
      </c>
      <c r="F1022" s="2" t="s">
        <v>40</v>
      </c>
      <c r="G1022" s="29">
        <v>140.07535275603101</v>
      </c>
      <c r="H1022" s="29">
        <v>74.278020318602302</v>
      </c>
      <c r="I1022" s="29">
        <f t="shared" si="96"/>
        <v>58.993396349020315</v>
      </c>
      <c r="J1022" s="8">
        <v>1.6160496905900501</v>
      </c>
      <c r="K1022" s="32">
        <v>0</v>
      </c>
      <c r="L1022" s="43">
        <v>1.020786838949</v>
      </c>
      <c r="M1022" s="43">
        <v>0.90978276121652601</v>
      </c>
      <c r="N1022" s="8">
        <v>321.70499039736632</v>
      </c>
      <c r="O1022" s="9">
        <f t="shared" si="97"/>
        <v>321.7</v>
      </c>
      <c r="P1022" s="6">
        <f t="shared" si="98"/>
        <v>323.02398085799553</v>
      </c>
      <c r="Q1022" s="6">
        <f t="shared" si="99"/>
        <v>328.03085256129447</v>
      </c>
      <c r="R1022" s="13">
        <f>Q1022*Index!$D$22</f>
        <v>428.33742154166674</v>
      </c>
      <c r="T1022" s="8">
        <v>14.842017678387142</v>
      </c>
      <c r="U1022" s="6">
        <f t="shared" si="100"/>
        <v>15.072068952402145</v>
      </c>
      <c r="V1022" s="6">
        <f>U1022*Index!$H$27</f>
        <v>16.636743998050324</v>
      </c>
      <c r="X1022" s="8">
        <v>444.97416553971698</v>
      </c>
      <c r="Y1022" s="41">
        <f t="shared" si="95"/>
        <v>444.97</v>
      </c>
      <c r="Z1022" s="27"/>
      <c r="AA1022" s="38"/>
    </row>
    <row r="1023" spans="1:27">
      <c r="A1023" s="2" t="s">
        <v>1252</v>
      </c>
      <c r="B1023" s="2" t="s">
        <v>51</v>
      </c>
      <c r="C1023" s="2">
        <v>120</v>
      </c>
      <c r="D1023" s="2" t="s">
        <v>1458</v>
      </c>
      <c r="E1023" s="2" t="s">
        <v>59</v>
      </c>
      <c r="F1023" s="2" t="s">
        <v>215</v>
      </c>
      <c r="G1023" s="29">
        <v>140.07535275603101</v>
      </c>
      <c r="H1023" s="29">
        <v>90.679712911231306</v>
      </c>
      <c r="I1023" s="29">
        <f t="shared" si="96"/>
        <v>88.196274791902255</v>
      </c>
      <c r="J1023" s="8">
        <v>1.5529603850646401</v>
      </c>
      <c r="K1023" s="32">
        <v>0</v>
      </c>
      <c r="L1023" s="43">
        <v>1.0045346564064199</v>
      </c>
      <c r="M1023" s="43">
        <v>0.98477217077505996</v>
      </c>
      <c r="N1023" s="8">
        <v>354.49679461616984</v>
      </c>
      <c r="O1023" s="9">
        <f t="shared" si="97"/>
        <v>354.5</v>
      </c>
      <c r="P1023" s="6">
        <f t="shared" si="98"/>
        <v>355.95023147409614</v>
      </c>
      <c r="Q1023" s="6">
        <f t="shared" si="99"/>
        <v>361.46746006194468</v>
      </c>
      <c r="R1023" s="13">
        <f>Q1023*Index!$D$22</f>
        <v>471.99840687307881</v>
      </c>
      <c r="T1023" s="8">
        <v>19.862614996157141</v>
      </c>
      <c r="U1023" s="6">
        <f t="shared" si="100"/>
        <v>20.170485528597577</v>
      </c>
      <c r="V1023" s="6">
        <f>U1023*Index!$H$27</f>
        <v>22.26444193663102</v>
      </c>
      <c r="X1023" s="8">
        <v>494.26284880971002</v>
      </c>
      <c r="Y1023" s="41">
        <f t="shared" si="95"/>
        <v>494.26</v>
      </c>
      <c r="Z1023" s="27"/>
      <c r="AA1023" s="38"/>
    </row>
    <row r="1024" spans="1:27">
      <c r="A1024" s="2" t="s">
        <v>1253</v>
      </c>
      <c r="B1024" s="2" t="s">
        <v>51</v>
      </c>
      <c r="C1024" s="2">
        <v>120</v>
      </c>
      <c r="D1024" s="2" t="s">
        <v>1452</v>
      </c>
      <c r="E1024" s="2" t="s">
        <v>59</v>
      </c>
      <c r="F1024" s="2" t="s">
        <v>215</v>
      </c>
      <c r="G1024" s="29">
        <v>140.07535275603101</v>
      </c>
      <c r="H1024" s="29">
        <v>74.787497670621704</v>
      </c>
      <c r="I1024" s="29">
        <f t="shared" si="96"/>
        <v>46.018984402244854</v>
      </c>
      <c r="J1024" s="8">
        <v>1.6120415516771001</v>
      </c>
      <c r="K1024" s="32">
        <v>0</v>
      </c>
      <c r="L1024" s="43">
        <v>0.96891802186724296</v>
      </c>
      <c r="M1024" s="43">
        <v>0.893891465876127</v>
      </c>
      <c r="N1024" s="8">
        <v>299.99180403094829</v>
      </c>
      <c r="O1024" s="9">
        <f t="shared" si="97"/>
        <v>299.99</v>
      </c>
      <c r="P1024" s="6">
        <f t="shared" si="98"/>
        <v>301.22177042747518</v>
      </c>
      <c r="Q1024" s="6">
        <f t="shared" si="99"/>
        <v>305.89070786910105</v>
      </c>
      <c r="R1024" s="13">
        <f>Q1024*Index!$D$22</f>
        <v>399.42717600846191</v>
      </c>
      <c r="T1024" s="8">
        <v>16.770696822882176</v>
      </c>
      <c r="U1024" s="6">
        <f t="shared" si="100"/>
        <v>17.030642623636851</v>
      </c>
      <c r="V1024" s="6">
        <f>U1024*Index!$H$27</f>
        <v>18.798642863597923</v>
      </c>
      <c r="X1024" s="8">
        <v>411.03209598051802</v>
      </c>
      <c r="Y1024" s="41">
        <f t="shared" si="95"/>
        <v>411.03</v>
      </c>
      <c r="Z1024" s="27"/>
      <c r="AA1024" s="38"/>
    </row>
    <row r="1025" spans="1:27">
      <c r="A1025" s="2" t="s">
        <v>1254</v>
      </c>
      <c r="B1025" s="2" t="s">
        <v>51</v>
      </c>
      <c r="C1025" s="2">
        <v>120</v>
      </c>
      <c r="D1025" s="2" t="s">
        <v>221</v>
      </c>
      <c r="E1025" s="2" t="s">
        <v>59</v>
      </c>
      <c r="F1025" s="2" t="s">
        <v>40</v>
      </c>
      <c r="G1025" s="29">
        <v>140.07535275603101</v>
      </c>
      <c r="H1025" s="29">
        <v>54.212359144910302</v>
      </c>
      <c r="I1025" s="29">
        <f t="shared" si="96"/>
        <v>39.644199617601743</v>
      </c>
      <c r="J1025" s="8">
        <v>1.89151321963775</v>
      </c>
      <c r="K1025" s="32">
        <v>1</v>
      </c>
      <c r="L1025" s="43">
        <v>1.02840761105634</v>
      </c>
      <c r="M1025" s="43">
        <v>0.89946591893611405</v>
      </c>
      <c r="N1025" s="8">
        <v>339.94190914210617</v>
      </c>
      <c r="O1025" s="9">
        <f t="shared" si="97"/>
        <v>339.94</v>
      </c>
      <c r="P1025" s="6">
        <f t="shared" si="98"/>
        <v>341.33567096958882</v>
      </c>
      <c r="Q1025" s="6">
        <f t="shared" si="99"/>
        <v>346.62637386961745</v>
      </c>
      <c r="R1025" s="13">
        <f>Q1025*Index!$D$22</f>
        <v>452.61915476047079</v>
      </c>
      <c r="T1025" s="8">
        <v>16.014510767811771</v>
      </c>
      <c r="U1025" s="6">
        <f t="shared" si="100"/>
        <v>16.262735684712855</v>
      </c>
      <c r="V1025" s="6">
        <f>U1025*Index!$H$27</f>
        <v>17.951017285613229</v>
      </c>
      <c r="X1025" s="8">
        <v>470.570172046084</v>
      </c>
      <c r="Y1025" s="41">
        <f t="shared" si="95"/>
        <v>470.57</v>
      </c>
      <c r="Z1025" s="27"/>
      <c r="AA1025" s="38"/>
    </row>
    <row r="1026" spans="1:27">
      <c r="A1026" s="24"/>
    </row>
    <row r="1027" spans="1:27">
      <c r="A1027" s="24"/>
    </row>
    <row r="1028" spans="1:27">
      <c r="A1028" s="24"/>
    </row>
    <row r="1029" spans="1:27">
      <c r="A1029" s="24"/>
    </row>
    <row r="1030" spans="1:27">
      <c r="A1030" s="24"/>
    </row>
    <row r="1031" spans="1:27">
      <c r="A1031" s="24"/>
    </row>
    <row r="1032" spans="1:27">
      <c r="A1032" s="24"/>
    </row>
    <row r="1033" spans="1:27">
      <c r="A1033" s="24"/>
    </row>
    <row r="1034" spans="1:27">
      <c r="A1034" s="24"/>
    </row>
    <row r="1035" spans="1:27">
      <c r="A1035" s="24"/>
    </row>
    <row r="1036" spans="1:27">
      <c r="A1036" s="24"/>
    </row>
    <row r="1037" spans="1:27">
      <c r="A1037" s="24"/>
    </row>
    <row r="1038" spans="1:27">
      <c r="A1038" s="24"/>
    </row>
    <row r="1039" spans="1:27">
      <c r="A1039" s="24"/>
    </row>
    <row r="1040" spans="1:27">
      <c r="A1040" s="24"/>
    </row>
    <row r="1041" spans="1:1">
      <c r="A1041" s="24"/>
    </row>
    <row r="1042" spans="1:1">
      <c r="A1042" s="24"/>
    </row>
    <row r="1043" spans="1:1">
      <c r="A1043" s="24"/>
    </row>
    <row r="1044" spans="1:1">
      <c r="A1044" s="24"/>
    </row>
    <row r="1045" spans="1:1">
      <c r="A1045" s="24"/>
    </row>
    <row r="1046" spans="1:1">
      <c r="A1046" s="24"/>
    </row>
    <row r="1047" spans="1:1">
      <c r="A1047" s="24"/>
    </row>
    <row r="1048" spans="1:1">
      <c r="A1048" s="24"/>
    </row>
    <row r="1049" spans="1:1">
      <c r="A1049" s="24"/>
    </row>
    <row r="1050" spans="1:1">
      <c r="A1050" s="24"/>
    </row>
    <row r="1051" spans="1:1">
      <c r="A1051" s="24"/>
    </row>
    <row r="1052" spans="1:1">
      <c r="A1052" s="24"/>
    </row>
    <row r="1053" spans="1:1">
      <c r="A1053" s="24"/>
    </row>
    <row r="1054" spans="1:1">
      <c r="A1054" s="24"/>
    </row>
    <row r="1055" spans="1:1">
      <c r="A1055" s="24"/>
    </row>
    <row r="1056" spans="1:1">
      <c r="A1056" s="24"/>
    </row>
    <row r="1057" spans="1:1">
      <c r="A1057" s="24"/>
    </row>
    <row r="1058" spans="1:1">
      <c r="A1058" s="24"/>
    </row>
    <row r="1059" spans="1:1">
      <c r="A1059" s="24"/>
    </row>
    <row r="1060" spans="1:1">
      <c r="A1060" s="24"/>
    </row>
    <row r="1061" spans="1:1">
      <c r="A1061" s="24"/>
    </row>
    <row r="1062" spans="1:1">
      <c r="A1062" s="24"/>
    </row>
    <row r="1063" spans="1:1">
      <c r="A1063" s="24"/>
    </row>
    <row r="1064" spans="1:1">
      <c r="A1064" s="24"/>
    </row>
    <row r="1065" spans="1:1">
      <c r="A1065" s="24"/>
    </row>
    <row r="1066" spans="1:1">
      <c r="A1066" s="24"/>
    </row>
    <row r="1067" spans="1:1">
      <c r="A1067" s="24"/>
    </row>
    <row r="1068" spans="1:1">
      <c r="A1068" s="24"/>
    </row>
    <row r="1069" spans="1:1">
      <c r="A1069" s="24"/>
    </row>
    <row r="1070" spans="1:1">
      <c r="A1070" s="24"/>
    </row>
    <row r="1071" spans="1:1">
      <c r="A1071" s="24"/>
    </row>
    <row r="1072" spans="1:1">
      <c r="A1072" s="24"/>
    </row>
    <row r="1073" spans="1:1">
      <c r="A1073" s="24"/>
    </row>
    <row r="1074" spans="1:1">
      <c r="A1074" s="24"/>
    </row>
    <row r="1075" spans="1:1">
      <c r="A1075" s="24"/>
    </row>
    <row r="1076" spans="1:1">
      <c r="A1076" s="24"/>
    </row>
    <row r="1077" spans="1:1">
      <c r="A1077" s="24"/>
    </row>
    <row r="1078" spans="1:1">
      <c r="A1078" s="24"/>
    </row>
    <row r="1079" spans="1:1">
      <c r="A1079" s="24"/>
    </row>
    <row r="1080" spans="1:1">
      <c r="A1080" s="24"/>
    </row>
    <row r="1081" spans="1:1">
      <c r="A1081" s="24"/>
    </row>
    <row r="1082" spans="1:1">
      <c r="A1082" s="24"/>
    </row>
    <row r="1083" spans="1:1">
      <c r="A1083" s="24"/>
    </row>
    <row r="1084" spans="1:1">
      <c r="A1084" s="24"/>
    </row>
    <row r="1085" spans="1:1">
      <c r="A1085" s="24"/>
    </row>
    <row r="1086" spans="1:1">
      <c r="A1086" s="24"/>
    </row>
    <row r="1087" spans="1:1">
      <c r="A1087" s="24"/>
    </row>
    <row r="1088" spans="1:1">
      <c r="A1088" s="24"/>
    </row>
    <row r="1089" spans="1:1">
      <c r="A1089" s="24"/>
    </row>
    <row r="1090" spans="1:1">
      <c r="A1090" s="24"/>
    </row>
    <row r="1091" spans="1:1">
      <c r="A1091" s="24"/>
    </row>
    <row r="1092" spans="1:1">
      <c r="A1092" s="24"/>
    </row>
    <row r="1093" spans="1:1">
      <c r="A1093" s="24"/>
    </row>
    <row r="1094" spans="1:1">
      <c r="A1094" s="24"/>
    </row>
    <row r="1095" spans="1:1">
      <c r="A1095" s="24"/>
    </row>
    <row r="1096" spans="1:1">
      <c r="A1096" s="24"/>
    </row>
    <row r="1097" spans="1:1">
      <c r="A1097" s="24"/>
    </row>
    <row r="1098" spans="1:1">
      <c r="A1098" s="24"/>
    </row>
    <row r="1099" spans="1:1">
      <c r="A1099" s="24"/>
    </row>
    <row r="1100" spans="1:1">
      <c r="A1100" s="24"/>
    </row>
    <row r="1101" spans="1:1">
      <c r="A1101" s="24"/>
    </row>
    <row r="1102" spans="1:1">
      <c r="A1102" s="24"/>
    </row>
    <row r="1103" spans="1:1">
      <c r="A1103" s="24"/>
    </row>
    <row r="1104" spans="1:1">
      <c r="A1104" s="24"/>
    </row>
    <row r="1105" spans="1:1">
      <c r="A1105" s="24"/>
    </row>
    <row r="1106" spans="1:1">
      <c r="A1106" s="24"/>
    </row>
    <row r="1107" spans="1:1">
      <c r="A1107" s="24"/>
    </row>
    <row r="1108" spans="1:1">
      <c r="A1108" s="24"/>
    </row>
    <row r="1109" spans="1:1">
      <c r="A1109" s="24"/>
    </row>
    <row r="1110" spans="1:1">
      <c r="A1110" s="24"/>
    </row>
    <row r="1111" spans="1:1">
      <c r="A1111" s="24"/>
    </row>
    <row r="1112" spans="1:1">
      <c r="A1112" s="24"/>
    </row>
    <row r="1113" spans="1:1">
      <c r="A1113" s="24"/>
    </row>
    <row r="1114" spans="1:1">
      <c r="A1114" s="24"/>
    </row>
    <row r="1115" spans="1:1">
      <c r="A1115" s="24"/>
    </row>
    <row r="1116" spans="1:1">
      <c r="A1116" s="24"/>
    </row>
    <row r="1117" spans="1:1">
      <c r="A1117" s="24"/>
    </row>
    <row r="1118" spans="1:1">
      <c r="A1118" s="24"/>
    </row>
    <row r="1119" spans="1:1">
      <c r="A1119" s="24"/>
    </row>
    <row r="1120" spans="1:1">
      <c r="A1120" s="24"/>
    </row>
    <row r="1121" spans="1:1">
      <c r="A1121" s="24"/>
    </row>
    <row r="1122" spans="1:1">
      <c r="A1122" s="24"/>
    </row>
    <row r="1123" spans="1:1">
      <c r="A1123" s="24"/>
    </row>
    <row r="1124" spans="1:1">
      <c r="A1124" s="24"/>
    </row>
    <row r="1125" spans="1:1">
      <c r="A1125" s="24"/>
    </row>
    <row r="1126" spans="1:1">
      <c r="A1126" s="24"/>
    </row>
    <row r="1127" spans="1:1">
      <c r="A1127" s="24"/>
    </row>
    <row r="1128" spans="1:1">
      <c r="A1128" s="24"/>
    </row>
    <row r="1129" spans="1:1">
      <c r="A1129" s="24"/>
    </row>
    <row r="1130" spans="1:1">
      <c r="A1130" s="24"/>
    </row>
    <row r="1131" spans="1:1">
      <c r="A1131" s="24"/>
    </row>
    <row r="1132" spans="1:1">
      <c r="A1132" s="24"/>
    </row>
    <row r="1133" spans="1:1">
      <c r="A1133" s="24"/>
    </row>
    <row r="1134" spans="1:1">
      <c r="A1134" s="24"/>
    </row>
    <row r="1135" spans="1:1">
      <c r="A1135" s="24"/>
    </row>
    <row r="1136" spans="1:1">
      <c r="A1136" s="24"/>
    </row>
    <row r="1137" spans="1:1">
      <c r="A1137" s="24"/>
    </row>
  </sheetData>
  <autoFilter ref="A1:Y1025" xr:uid="{00000000-0009-0000-0000-000001000000}"/>
  <conditionalFormatting sqref="O2:O1025">
    <cfRule type="cellIs" dxfId="37" priority="49" operator="notEqual">
      <formula>ROUND($N2, 2)</formula>
    </cfRule>
    <cfRule type="cellIs" dxfId="36" priority="50" operator="equal">
      <formula>ROUND($N2, 2)</formula>
    </cfRule>
  </conditionalFormatting>
  <conditionalFormatting sqref="Y2:Y1025">
    <cfRule type="cellIs" dxfId="35" priority="47" operator="notEqual">
      <formula>ROUND($X2,2)</formula>
    </cfRule>
    <cfRule type="cellIs" dxfId="34" priority="48" operator="equal">
      <formula>ROUND($X2,2)</formula>
    </cfRule>
  </conditionalFormatting>
  <conditionalFormatting sqref="Z2:Z1025">
    <cfRule type="colorScale" priority="217">
      <colorScale>
        <cfvo type="min"/>
        <cfvo type="max"/>
        <color rgb="FFFCFCFF"/>
        <color rgb="FFF8696B"/>
      </colorScale>
    </cfRule>
    <cfRule type="colorScale" priority="2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73"/>
  <sheetViews>
    <sheetView workbookViewId="0">
      <pane xSplit="4" ySplit="1" topLeftCell="E54" activePane="bottomRight" state="frozen"/>
      <selection pane="topRight" activeCell="E1" sqref="E1"/>
      <selection pane="bottomLeft" activeCell="A2" sqref="A2"/>
      <selection pane="bottomRight" activeCell="C2" sqref="C2"/>
    </sheetView>
  </sheetViews>
  <sheetFormatPr baseColWidth="10" defaultColWidth="8.83203125" defaultRowHeight="15"/>
  <cols>
    <col min="1" max="1" width="14" bestFit="1" customWidth="1"/>
    <col min="2" max="2" width="14.5" bestFit="1" customWidth="1"/>
    <col min="3" max="3" width="11.33203125" bestFit="1" customWidth="1"/>
    <col min="4" max="4" width="63.83203125" bestFit="1" customWidth="1"/>
    <col min="5" max="5" width="22.33203125" style="16" bestFit="1" customWidth="1"/>
    <col min="6" max="6" width="22.6640625" bestFit="1" customWidth="1"/>
    <col min="7" max="7" width="24.5" bestFit="1" customWidth="1"/>
    <col min="8" max="8" width="24.5" style="16" customWidth="1"/>
    <col min="9" max="10" width="21.5" style="16" bestFit="1" customWidth="1"/>
    <col min="11" max="11" width="26.1640625" style="16" bestFit="1" customWidth="1"/>
    <col min="12" max="12" width="31.33203125" bestFit="1" customWidth="1"/>
    <col min="13" max="13" width="12.5" bestFit="1" customWidth="1"/>
    <col min="14" max="14" width="18.6640625" bestFit="1" customWidth="1"/>
    <col min="15" max="15" width="25" bestFit="1" customWidth="1"/>
    <col min="16" max="16" width="28.1640625" bestFit="1" customWidth="1"/>
    <col min="17" max="17" width="23.1640625" bestFit="1" customWidth="1"/>
    <col min="18" max="18" width="2.83203125" style="16" customWidth="1"/>
    <col min="19" max="19" width="21.5" style="16" bestFit="1" customWidth="1"/>
    <col min="20" max="20" width="28.1640625" style="16" bestFit="1" customWidth="1"/>
    <col min="21" max="21" width="23.1640625" style="16" bestFit="1" customWidth="1"/>
    <col min="22" max="22" width="2.83203125" style="16" customWidth="1"/>
    <col min="23" max="23" width="8.33203125" style="16" bestFit="1" customWidth="1"/>
    <col min="24" max="24" width="12.5" style="16" bestFit="1" customWidth="1"/>
  </cols>
  <sheetData>
    <row r="1" spans="1:25">
      <c r="A1" s="18" t="s">
        <v>1453</v>
      </c>
      <c r="B1" s="18" t="s">
        <v>33</v>
      </c>
      <c r="C1" s="18" t="s">
        <v>223</v>
      </c>
      <c r="D1" s="18" t="s">
        <v>4</v>
      </c>
      <c r="E1" s="18" t="s">
        <v>1450</v>
      </c>
      <c r="F1" s="3" t="s">
        <v>5</v>
      </c>
      <c r="G1" s="3" t="s">
        <v>6</v>
      </c>
      <c r="H1" s="3" t="s">
        <v>1456</v>
      </c>
      <c r="I1" s="3" t="s">
        <v>34</v>
      </c>
      <c r="J1" s="3" t="s">
        <v>1515</v>
      </c>
      <c r="K1" s="3" t="s">
        <v>35</v>
      </c>
      <c r="L1" s="3" t="s">
        <v>12</v>
      </c>
      <c r="M1" s="3" t="s">
        <v>7</v>
      </c>
      <c r="N1" s="3" t="s">
        <v>8</v>
      </c>
      <c r="O1" s="5" t="s">
        <v>10</v>
      </c>
      <c r="P1" s="5" t="s">
        <v>11</v>
      </c>
      <c r="Q1" s="14" t="s">
        <v>1517</v>
      </c>
      <c r="R1" s="14" t="s">
        <v>1657</v>
      </c>
      <c r="S1" s="3" t="s">
        <v>9</v>
      </c>
      <c r="T1" s="5" t="s">
        <v>11</v>
      </c>
      <c r="U1" s="14" t="s">
        <v>1516</v>
      </c>
      <c r="V1" s="14" t="s">
        <v>1657</v>
      </c>
      <c r="W1" s="3" t="s">
        <v>31</v>
      </c>
      <c r="X1" s="3" t="s">
        <v>32</v>
      </c>
    </row>
    <row r="2" spans="1:25">
      <c r="A2" s="23" t="s">
        <v>1558</v>
      </c>
      <c r="B2" s="2">
        <v>2</v>
      </c>
      <c r="C2" s="2">
        <v>15</v>
      </c>
      <c r="D2" s="2" t="s">
        <v>52</v>
      </c>
      <c r="E2" s="2" t="s">
        <v>215</v>
      </c>
      <c r="F2" s="7">
        <v>15</v>
      </c>
      <c r="G2" s="44">
        <v>5.0573364921471997</v>
      </c>
      <c r="H2" s="45">
        <v>1.2630239944569399</v>
      </c>
      <c r="I2" s="26">
        <f>(F2+G2)*H2/B2</f>
        <v>12.666448627239353</v>
      </c>
      <c r="J2" s="26">
        <f>I2-F2/B2</f>
        <v>5.1664486272393528</v>
      </c>
      <c r="K2" s="7">
        <v>15</v>
      </c>
      <c r="L2" s="25">
        <v>1.57040954539942</v>
      </c>
      <c r="M2" s="25">
        <v>19.891511830528131</v>
      </c>
      <c r="N2" s="9">
        <f>ROUND(L2*I2,2)</f>
        <v>19.89</v>
      </c>
      <c r="O2" s="6">
        <f t="shared" ref="O2:O33" si="0">M2*(1.0041)</f>
        <v>19.973067029033295</v>
      </c>
      <c r="P2" s="6">
        <f>O2*(1.0155)</f>
        <v>20.282649567983313</v>
      </c>
      <c r="Q2" s="13">
        <f>P2*Index!$D$22</f>
        <v>26.484758217551516</v>
      </c>
      <c r="R2" s="27"/>
      <c r="S2" s="25">
        <v>0.94593866551163164</v>
      </c>
      <c r="T2" s="6">
        <f>S2*(1.0155)</f>
        <v>0.960600714827062</v>
      </c>
      <c r="U2" s="6">
        <f>T2*Index!$H$27</f>
        <v>1.0603234517697004</v>
      </c>
      <c r="W2" s="8">
        <v>27.545081669321199</v>
      </c>
      <c r="X2" s="9">
        <f>ROUND(Q2+U2,2)</f>
        <v>27.55</v>
      </c>
      <c r="Y2" s="27"/>
    </row>
    <row r="3" spans="1:25">
      <c r="A3" s="23" t="s">
        <v>1559</v>
      </c>
      <c r="B3" s="2">
        <v>2</v>
      </c>
      <c r="C3" s="2">
        <v>15</v>
      </c>
      <c r="D3" s="2" t="s">
        <v>53</v>
      </c>
      <c r="E3" s="2" t="s">
        <v>215</v>
      </c>
      <c r="F3" s="7">
        <v>15</v>
      </c>
      <c r="G3" s="44">
        <v>4.669655434871415</v>
      </c>
      <c r="H3" s="45">
        <v>1.2211187730372499</v>
      </c>
      <c r="I3" s="26">
        <f t="shared" ref="I3:I66" si="1">(F3+G3)*H3/B3</f>
        <v>12.009492755347829</v>
      </c>
      <c r="J3" s="26">
        <f t="shared" ref="J3:J66" si="2">I3-F3/B3</f>
        <v>4.5094927553478286</v>
      </c>
      <c r="K3" s="7">
        <v>15</v>
      </c>
      <c r="L3" s="25">
        <v>2.8542445965961698</v>
      </c>
      <c r="M3" s="25">
        <v>34.27802980481237</v>
      </c>
      <c r="N3" s="9">
        <f t="shared" ref="N3:N66" si="3">ROUND(L3*I3,2)</f>
        <v>34.28</v>
      </c>
      <c r="O3" s="6">
        <f t="shared" si="0"/>
        <v>34.418569727012098</v>
      </c>
      <c r="P3" s="6">
        <f t="shared" ref="P3:P66" si="4">O3*(1.0155)</f>
        <v>34.95205755778079</v>
      </c>
      <c r="Q3" s="13">
        <f>P3*Index!$D$22</f>
        <v>45.639835689169757</v>
      </c>
      <c r="R3" s="27"/>
      <c r="S3" s="25">
        <v>0.83205206682867039</v>
      </c>
      <c r="T3" s="6">
        <f t="shared" ref="T3:T66" si="5">S3*(1.0155)</f>
        <v>0.84494887386451489</v>
      </c>
      <c r="U3" s="6">
        <f>T3*Index!$H$27</f>
        <v>0.93266545889072849</v>
      </c>
      <c r="W3" s="8">
        <v>46.572501148060503</v>
      </c>
      <c r="X3" s="9">
        <f t="shared" ref="X3:X66" si="6">ROUND(Q3+U3,2)</f>
        <v>46.57</v>
      </c>
      <c r="Y3" s="27"/>
    </row>
    <row r="4" spans="1:25">
      <c r="A4" s="23" t="s">
        <v>1560</v>
      </c>
      <c r="B4" s="2">
        <v>2</v>
      </c>
      <c r="C4" s="2">
        <v>15</v>
      </c>
      <c r="D4" s="2" t="s">
        <v>54</v>
      </c>
      <c r="E4" s="2" t="s">
        <v>215</v>
      </c>
      <c r="F4" s="7">
        <v>15</v>
      </c>
      <c r="G4" s="44">
        <v>5.2352758488618498</v>
      </c>
      <c r="H4" s="45">
        <v>1.2463914059541099</v>
      </c>
      <c r="I4" s="26">
        <f t="shared" si="1"/>
        <v>12.610536957566083</v>
      </c>
      <c r="J4" s="26">
        <f t="shared" si="2"/>
        <v>5.1105369575660831</v>
      </c>
      <c r="K4" s="7">
        <v>15</v>
      </c>
      <c r="L4" s="25">
        <v>2.2830260632405199</v>
      </c>
      <c r="M4" s="25">
        <v>28.790184545581152</v>
      </c>
      <c r="N4" s="9">
        <f t="shared" si="3"/>
        <v>28.79</v>
      </c>
      <c r="O4" s="6">
        <f t="shared" si="0"/>
        <v>28.908224302218034</v>
      </c>
      <c r="P4" s="6">
        <f t="shared" si="4"/>
        <v>29.356301778902417</v>
      </c>
      <c r="Q4" s="13">
        <f>P4*Index!$D$22</f>
        <v>38.332987619280431</v>
      </c>
      <c r="R4" s="27"/>
      <c r="S4" s="25">
        <v>0.96859214035310026</v>
      </c>
      <c r="T4" s="6">
        <f t="shared" si="5"/>
        <v>0.98360531852857336</v>
      </c>
      <c r="U4" s="6">
        <f>T4*Index!$H$27</f>
        <v>1.0857162298791483</v>
      </c>
      <c r="W4" s="8">
        <v>39.418703849159598</v>
      </c>
      <c r="X4" s="9">
        <f t="shared" si="6"/>
        <v>39.42</v>
      </c>
      <c r="Y4" s="27"/>
    </row>
    <row r="5" spans="1:25">
      <c r="A5" s="23" t="s">
        <v>1561</v>
      </c>
      <c r="B5" s="2">
        <v>2</v>
      </c>
      <c r="C5" s="2">
        <v>15</v>
      </c>
      <c r="D5" s="2" t="s">
        <v>55</v>
      </c>
      <c r="E5" s="2" t="s">
        <v>215</v>
      </c>
      <c r="F5" s="7">
        <v>15</v>
      </c>
      <c r="G5" s="44">
        <v>4.9685573173722846</v>
      </c>
      <c r="H5" s="45">
        <v>1.25544972648085</v>
      </c>
      <c r="I5" s="26">
        <f t="shared" si="1"/>
        <v>12.534759911156105</v>
      </c>
      <c r="J5" s="26">
        <f t="shared" si="2"/>
        <v>5.0347599111561046</v>
      </c>
      <c r="K5" s="7">
        <v>15</v>
      </c>
      <c r="L5" s="25">
        <v>1.7535960281198799</v>
      </c>
      <c r="M5" s="25">
        <v>21.980905193639703</v>
      </c>
      <c r="N5" s="9">
        <f t="shared" si="3"/>
        <v>21.98</v>
      </c>
      <c r="O5" s="6">
        <f t="shared" si="0"/>
        <v>22.071026904933625</v>
      </c>
      <c r="P5" s="6">
        <f t="shared" si="4"/>
        <v>22.413127821960096</v>
      </c>
      <c r="Q5" s="13">
        <f>P5*Index!$D$22</f>
        <v>29.266702521977848</v>
      </c>
      <c r="R5" s="27"/>
      <c r="S5" s="25">
        <v>0.69789159963515091</v>
      </c>
      <c r="T5" s="6">
        <f t="shared" si="5"/>
        <v>0.70870891942949577</v>
      </c>
      <c r="U5" s="6">
        <f>T5*Index!$H$27</f>
        <v>0.78228204096719178</v>
      </c>
      <c r="W5" s="8">
        <v>30.048984562945101</v>
      </c>
      <c r="X5" s="9">
        <f t="shared" si="6"/>
        <v>30.05</v>
      </c>
      <c r="Y5" s="27"/>
    </row>
    <row r="6" spans="1:25">
      <c r="A6" s="23" t="s">
        <v>1562</v>
      </c>
      <c r="B6" s="2">
        <v>2</v>
      </c>
      <c r="C6" s="2">
        <v>15</v>
      </c>
      <c r="D6" s="2" t="s">
        <v>56</v>
      </c>
      <c r="E6" s="2" t="s">
        <v>215</v>
      </c>
      <c r="F6" s="7">
        <v>15</v>
      </c>
      <c r="G6" s="44">
        <v>4.530228638346065</v>
      </c>
      <c r="H6" s="45">
        <v>1.21009975957864</v>
      </c>
      <c r="I6" s="26">
        <f t="shared" si="1"/>
        <v>11.816762489889223</v>
      </c>
      <c r="J6" s="26">
        <f t="shared" si="2"/>
        <v>4.3167624898892232</v>
      </c>
      <c r="K6" s="7">
        <v>15</v>
      </c>
      <c r="L6" s="25">
        <v>1.6636206348726099</v>
      </c>
      <c r="M6" s="25">
        <v>19.658609915568405</v>
      </c>
      <c r="N6" s="9">
        <f t="shared" si="3"/>
        <v>19.66</v>
      </c>
      <c r="O6" s="6">
        <f t="shared" si="0"/>
        <v>19.739210216222236</v>
      </c>
      <c r="P6" s="6">
        <f t="shared" si="4"/>
        <v>20.045167974573683</v>
      </c>
      <c r="Q6" s="13">
        <f>P6*Index!$D$22</f>
        <v>26.17465856506325</v>
      </c>
      <c r="R6" s="27"/>
      <c r="S6" s="25">
        <v>0.83903891478727111</v>
      </c>
      <c r="T6" s="6">
        <f t="shared" si="5"/>
        <v>0.85204401796647389</v>
      </c>
      <c r="U6" s="6">
        <f>T6*Index!$H$27</f>
        <v>0.94049717041131276</v>
      </c>
      <c r="W6" s="8">
        <v>27.115155735474598</v>
      </c>
      <c r="X6" s="9">
        <f t="shared" si="6"/>
        <v>27.12</v>
      </c>
      <c r="Y6" s="27"/>
    </row>
    <row r="7" spans="1:25">
      <c r="A7" s="23" t="s">
        <v>1563</v>
      </c>
      <c r="B7" s="2">
        <v>2</v>
      </c>
      <c r="C7" s="2">
        <v>15</v>
      </c>
      <c r="D7" s="2" t="s">
        <v>57</v>
      </c>
      <c r="E7" s="2" t="s">
        <v>215</v>
      </c>
      <c r="F7" s="7">
        <v>15</v>
      </c>
      <c r="G7" s="44">
        <v>5.0153270045513496</v>
      </c>
      <c r="H7" s="45">
        <v>1.2888021113522801</v>
      </c>
      <c r="I7" s="26">
        <f t="shared" si="1"/>
        <v>12.897897851436042</v>
      </c>
      <c r="J7" s="26">
        <f t="shared" si="2"/>
        <v>5.3978978514360421</v>
      </c>
      <c r="K7" s="7">
        <v>15</v>
      </c>
      <c r="L7" s="25">
        <v>1.86161087989579</v>
      </c>
      <c r="M7" s="25">
        <v>24.010866968017869</v>
      </c>
      <c r="N7" s="9">
        <f t="shared" si="3"/>
        <v>24.01</v>
      </c>
      <c r="O7" s="6">
        <f t="shared" si="0"/>
        <v>24.10931152258674</v>
      </c>
      <c r="P7" s="6">
        <f t="shared" si="4"/>
        <v>24.483005851186835</v>
      </c>
      <c r="Q7" s="13">
        <f>P7*Index!$D$22</f>
        <v>31.969516025713936</v>
      </c>
      <c r="R7" s="27"/>
      <c r="S7" s="25">
        <v>0.91574434769625968</v>
      </c>
      <c r="T7" s="6">
        <f t="shared" si="5"/>
        <v>0.92993838508555171</v>
      </c>
      <c r="U7" s="6">
        <f>T7*Index!$H$27</f>
        <v>1.026477976944427</v>
      </c>
      <c r="W7" s="8">
        <v>32.995994002658399</v>
      </c>
      <c r="X7" s="9">
        <f t="shared" si="6"/>
        <v>33</v>
      </c>
      <c r="Y7" s="27"/>
    </row>
    <row r="8" spans="1:25">
      <c r="A8" s="23" t="s">
        <v>1564</v>
      </c>
      <c r="B8" s="2">
        <v>2</v>
      </c>
      <c r="C8" s="2">
        <v>15</v>
      </c>
      <c r="D8" s="2" t="s">
        <v>58</v>
      </c>
      <c r="E8" s="2" t="s">
        <v>215</v>
      </c>
      <c r="F8" s="7">
        <v>15</v>
      </c>
      <c r="G8" s="44">
        <v>5.1521476019169503</v>
      </c>
      <c r="H8" s="45">
        <v>1.1952279879429899</v>
      </c>
      <c r="I8" s="26">
        <f t="shared" si="1"/>
        <v>12.043205415484673</v>
      </c>
      <c r="J8" s="26">
        <f t="shared" si="2"/>
        <v>4.5432054154846728</v>
      </c>
      <c r="K8" s="7">
        <v>15</v>
      </c>
      <c r="L8" s="25">
        <v>2.0546732998442701</v>
      </c>
      <c r="M8" s="25">
        <v>24.744852611736277</v>
      </c>
      <c r="N8" s="9">
        <f t="shared" si="3"/>
        <v>24.74</v>
      </c>
      <c r="O8" s="6">
        <f t="shared" si="0"/>
        <v>24.846306507444396</v>
      </c>
      <c r="P8" s="6">
        <f t="shared" si="4"/>
        <v>25.231424258309787</v>
      </c>
      <c r="Q8" s="13">
        <f>P8*Index!$D$22</f>
        <v>32.946788767708426</v>
      </c>
      <c r="R8" s="27"/>
      <c r="S8" s="25">
        <v>0.83138369093208608</v>
      </c>
      <c r="T8" s="6">
        <f t="shared" si="5"/>
        <v>0.84427013814153351</v>
      </c>
      <c r="U8" s="6">
        <f>T8*Index!$H$27</f>
        <v>0.931916261650374</v>
      </c>
      <c r="W8" s="8">
        <v>33.878705029358798</v>
      </c>
      <c r="X8" s="9">
        <f t="shared" si="6"/>
        <v>33.880000000000003</v>
      </c>
      <c r="Y8" s="27"/>
    </row>
    <row r="9" spans="1:25">
      <c r="A9" s="23" t="s">
        <v>1565</v>
      </c>
      <c r="B9" s="2">
        <v>2</v>
      </c>
      <c r="C9" s="2">
        <v>15</v>
      </c>
      <c r="D9" s="2" t="s">
        <v>59</v>
      </c>
      <c r="E9" s="2" t="s">
        <v>215</v>
      </c>
      <c r="F9" s="7">
        <v>15</v>
      </c>
      <c r="G9" s="44">
        <v>4.6242237510975102</v>
      </c>
      <c r="H9" s="45">
        <v>1.2402075911955299</v>
      </c>
      <c r="I9" s="26">
        <f t="shared" si="1"/>
        <v>12.169055633715375</v>
      </c>
      <c r="J9" s="26">
        <f t="shared" si="2"/>
        <v>4.6690556337153755</v>
      </c>
      <c r="K9" s="7">
        <v>15</v>
      </c>
      <c r="L9" s="25">
        <v>1.6861766390466999</v>
      </c>
      <c r="M9" s="25">
        <v>20.519177328830548</v>
      </c>
      <c r="N9" s="9">
        <f t="shared" si="3"/>
        <v>20.52</v>
      </c>
      <c r="O9" s="6">
        <f t="shared" si="0"/>
        <v>20.603305955878753</v>
      </c>
      <c r="P9" s="6">
        <f t="shared" si="4"/>
        <v>20.922657198194877</v>
      </c>
      <c r="Q9" s="13">
        <f>P9*Index!$D$22</f>
        <v>27.320469907324931</v>
      </c>
      <c r="R9" s="27"/>
      <c r="S9" s="25">
        <v>0.71083354074840877</v>
      </c>
      <c r="T9" s="6">
        <f t="shared" si="5"/>
        <v>0.72185146063000916</v>
      </c>
      <c r="U9" s="6">
        <f>T9*Index!$H$27</f>
        <v>0.79678894735988859</v>
      </c>
      <c r="W9" s="8">
        <v>28.117258854684799</v>
      </c>
      <c r="X9" s="9">
        <f t="shared" si="6"/>
        <v>28.12</v>
      </c>
      <c r="Y9" s="27"/>
    </row>
    <row r="10" spans="1:25">
      <c r="A10" s="23" t="s">
        <v>1566</v>
      </c>
      <c r="B10" s="2">
        <v>3</v>
      </c>
      <c r="C10" s="2">
        <v>15</v>
      </c>
      <c r="D10" s="2" t="s">
        <v>52</v>
      </c>
      <c r="E10" s="2" t="s">
        <v>215</v>
      </c>
      <c r="F10" s="7">
        <v>15</v>
      </c>
      <c r="G10" s="44">
        <v>5.0573364921471997</v>
      </c>
      <c r="H10" s="45">
        <v>1.2630239944569399</v>
      </c>
      <c r="I10" s="26">
        <f t="shared" si="1"/>
        <v>8.4442990848262358</v>
      </c>
      <c r="J10" s="26">
        <f t="shared" si="2"/>
        <v>3.4442990848262358</v>
      </c>
      <c r="K10" s="7">
        <v>15</v>
      </c>
      <c r="L10" s="25">
        <v>1.57040954539942</v>
      </c>
      <c r="M10" s="25">
        <v>13.261007887018756</v>
      </c>
      <c r="N10" s="9">
        <f t="shared" si="3"/>
        <v>13.26</v>
      </c>
      <c r="O10" s="6">
        <f t="shared" si="0"/>
        <v>13.315378019355533</v>
      </c>
      <c r="P10" s="6">
        <f t="shared" si="4"/>
        <v>13.521766378655546</v>
      </c>
      <c r="Q10" s="13">
        <f>P10*Index!$D$22</f>
        <v>17.656505478367681</v>
      </c>
      <c r="R10" s="27"/>
      <c r="S10" s="25">
        <v>0.63062577700775579</v>
      </c>
      <c r="T10" s="6">
        <f t="shared" si="5"/>
        <v>0.64040047655137611</v>
      </c>
      <c r="U10" s="6">
        <f>T10*Index!$H$27</f>
        <v>0.70688230117980189</v>
      </c>
      <c r="W10" s="8">
        <v>18.363387779547502</v>
      </c>
      <c r="X10" s="9">
        <f t="shared" si="6"/>
        <v>18.36</v>
      </c>
      <c r="Y10" s="27"/>
    </row>
    <row r="11" spans="1:25">
      <c r="A11" s="23" t="s">
        <v>1567</v>
      </c>
      <c r="B11" s="2">
        <v>3</v>
      </c>
      <c r="C11" s="2">
        <v>15</v>
      </c>
      <c r="D11" s="2" t="s">
        <v>53</v>
      </c>
      <c r="E11" s="2" t="s">
        <v>215</v>
      </c>
      <c r="F11" s="7">
        <v>15</v>
      </c>
      <c r="G11" s="44">
        <v>4.669655434871415</v>
      </c>
      <c r="H11" s="45">
        <v>1.2211187730372499</v>
      </c>
      <c r="I11" s="26">
        <f t="shared" si="1"/>
        <v>8.0063285035652196</v>
      </c>
      <c r="J11" s="26">
        <f t="shared" si="2"/>
        <v>3.0063285035652196</v>
      </c>
      <c r="K11" s="7">
        <v>15</v>
      </c>
      <c r="L11" s="25">
        <v>2.8542445965961698</v>
      </c>
      <c r="M11" s="25">
        <v>22.852019869874898</v>
      </c>
      <c r="N11" s="9">
        <f t="shared" si="3"/>
        <v>22.85</v>
      </c>
      <c r="O11" s="6">
        <f t="shared" si="0"/>
        <v>22.945713151341383</v>
      </c>
      <c r="P11" s="6">
        <f t="shared" si="4"/>
        <v>23.301371705187176</v>
      </c>
      <c r="Q11" s="13">
        <f>P11*Index!$D$22</f>
        <v>30.426557126113149</v>
      </c>
      <c r="R11" s="27"/>
      <c r="S11" s="25">
        <v>0.55470137788577834</v>
      </c>
      <c r="T11" s="6">
        <f t="shared" si="5"/>
        <v>0.56329924924300789</v>
      </c>
      <c r="U11" s="6">
        <f>T11*Index!$H$27</f>
        <v>0.6217769725938167</v>
      </c>
      <c r="W11" s="8">
        <v>31.048334098706999</v>
      </c>
      <c r="X11" s="9">
        <f t="shared" si="6"/>
        <v>31.05</v>
      </c>
      <c r="Y11" s="27"/>
    </row>
    <row r="12" spans="1:25">
      <c r="A12" s="23" t="s">
        <v>1568</v>
      </c>
      <c r="B12" s="2">
        <v>3</v>
      </c>
      <c r="C12" s="2">
        <v>15</v>
      </c>
      <c r="D12" s="2" t="s">
        <v>54</v>
      </c>
      <c r="E12" s="2" t="s">
        <v>215</v>
      </c>
      <c r="F12" s="7">
        <v>15</v>
      </c>
      <c r="G12" s="44">
        <v>5.2352758488618498</v>
      </c>
      <c r="H12" s="45">
        <v>1.2463914059541099</v>
      </c>
      <c r="I12" s="26">
        <f t="shared" si="1"/>
        <v>8.4070246383773881</v>
      </c>
      <c r="J12" s="26">
        <f t="shared" si="2"/>
        <v>3.4070246383773881</v>
      </c>
      <c r="K12" s="7">
        <v>15</v>
      </c>
      <c r="L12" s="25">
        <v>2.2830260632405199</v>
      </c>
      <c r="M12" s="25">
        <v>19.193456363720749</v>
      </c>
      <c r="N12" s="9">
        <f t="shared" si="3"/>
        <v>19.190000000000001</v>
      </c>
      <c r="O12" s="6">
        <f t="shared" si="0"/>
        <v>19.272149534812005</v>
      </c>
      <c r="P12" s="6">
        <f t="shared" si="4"/>
        <v>19.570867852601591</v>
      </c>
      <c r="Q12" s="13">
        <f>P12*Index!$D$22</f>
        <v>25.555325079520262</v>
      </c>
      <c r="R12" s="27"/>
      <c r="S12" s="25">
        <v>0.64572809356873362</v>
      </c>
      <c r="T12" s="6">
        <f t="shared" si="5"/>
        <v>0.65573687901904898</v>
      </c>
      <c r="U12" s="6">
        <f>T12*Index!$H$27</f>
        <v>0.72381081991943219</v>
      </c>
      <c r="W12" s="8">
        <v>26.279135899439702</v>
      </c>
      <c r="X12" s="9">
        <f t="shared" si="6"/>
        <v>26.28</v>
      </c>
      <c r="Y12" s="27"/>
    </row>
    <row r="13" spans="1:25">
      <c r="A13" s="23" t="s">
        <v>1569</v>
      </c>
      <c r="B13" s="2">
        <v>3</v>
      </c>
      <c r="C13" s="2">
        <v>15</v>
      </c>
      <c r="D13" s="2" t="s">
        <v>55</v>
      </c>
      <c r="E13" s="2" t="s">
        <v>215</v>
      </c>
      <c r="F13" s="7">
        <v>15</v>
      </c>
      <c r="G13" s="44">
        <v>4.9685573173722846</v>
      </c>
      <c r="H13" s="45">
        <v>1.25544972648085</v>
      </c>
      <c r="I13" s="26">
        <f t="shared" si="1"/>
        <v>8.356506607437403</v>
      </c>
      <c r="J13" s="26">
        <f t="shared" si="2"/>
        <v>3.356506607437403</v>
      </c>
      <c r="K13" s="7">
        <v>15</v>
      </c>
      <c r="L13" s="25">
        <v>1.7535960281198799</v>
      </c>
      <c r="M13" s="25">
        <v>14.653936795759826</v>
      </c>
      <c r="N13" s="9">
        <f t="shared" si="3"/>
        <v>14.65</v>
      </c>
      <c r="O13" s="6">
        <f t="shared" si="0"/>
        <v>14.71401793662244</v>
      </c>
      <c r="P13" s="6">
        <f t="shared" si="4"/>
        <v>14.942085214640089</v>
      </c>
      <c r="Q13" s="13">
        <f>P13*Index!$D$22</f>
        <v>19.511135014651934</v>
      </c>
      <c r="R13" s="27"/>
      <c r="S13" s="25">
        <v>0.4652610664234359</v>
      </c>
      <c r="T13" s="6">
        <f t="shared" si="5"/>
        <v>0.47247261295299919</v>
      </c>
      <c r="U13" s="6">
        <f>T13*Index!$H$27</f>
        <v>0.52152136064479671</v>
      </c>
      <c r="W13" s="8">
        <v>20.0326563752967</v>
      </c>
      <c r="X13" s="9">
        <f t="shared" si="6"/>
        <v>20.03</v>
      </c>
      <c r="Y13" s="27"/>
    </row>
    <row r="14" spans="1:25">
      <c r="A14" s="23" t="s">
        <v>1570</v>
      </c>
      <c r="B14" s="2">
        <v>3</v>
      </c>
      <c r="C14" s="2">
        <v>15</v>
      </c>
      <c r="D14" s="2" t="s">
        <v>56</v>
      </c>
      <c r="E14" s="2" t="s">
        <v>215</v>
      </c>
      <c r="F14" s="7">
        <v>15</v>
      </c>
      <c r="G14" s="44">
        <v>4.530228638346065</v>
      </c>
      <c r="H14" s="45">
        <v>1.21009975957864</v>
      </c>
      <c r="I14" s="26">
        <f t="shared" si="1"/>
        <v>7.8778416599261485</v>
      </c>
      <c r="J14" s="26">
        <f t="shared" si="2"/>
        <v>2.8778416599261485</v>
      </c>
      <c r="K14" s="7">
        <v>15</v>
      </c>
      <c r="L14" s="25">
        <v>1.6636206348726099</v>
      </c>
      <c r="M14" s="25">
        <v>13.10573994371229</v>
      </c>
      <c r="N14" s="9">
        <f t="shared" si="3"/>
        <v>13.11</v>
      </c>
      <c r="O14" s="6">
        <f t="shared" si="0"/>
        <v>13.159473477481511</v>
      </c>
      <c r="P14" s="6">
        <f t="shared" si="4"/>
        <v>13.363445316382474</v>
      </c>
      <c r="Q14" s="13">
        <f>P14*Index!$D$22</f>
        <v>17.449772376708857</v>
      </c>
      <c r="R14" s="27"/>
      <c r="S14" s="25">
        <v>0.55935927652484907</v>
      </c>
      <c r="T14" s="6">
        <f t="shared" si="5"/>
        <v>0.56802934531098426</v>
      </c>
      <c r="U14" s="6">
        <f>T14*Index!$H$27</f>
        <v>0.62699811360754365</v>
      </c>
      <c r="W14" s="8">
        <v>18.076770490316399</v>
      </c>
      <c r="X14" s="9">
        <f t="shared" si="6"/>
        <v>18.079999999999998</v>
      </c>
      <c r="Y14" s="27"/>
    </row>
    <row r="15" spans="1:25">
      <c r="A15" s="23" t="s">
        <v>1571</v>
      </c>
      <c r="B15" s="2">
        <v>3</v>
      </c>
      <c r="C15" s="2">
        <v>15</v>
      </c>
      <c r="D15" s="2" t="s">
        <v>57</v>
      </c>
      <c r="E15" s="2" t="s">
        <v>215</v>
      </c>
      <c r="F15" s="7">
        <v>15</v>
      </c>
      <c r="G15" s="44">
        <v>5.0153270045513496</v>
      </c>
      <c r="H15" s="45">
        <v>1.2888021113522801</v>
      </c>
      <c r="I15" s="26">
        <f t="shared" si="1"/>
        <v>8.5985985676240286</v>
      </c>
      <c r="J15" s="26">
        <f t="shared" si="2"/>
        <v>3.5985985676240286</v>
      </c>
      <c r="K15" s="7">
        <v>15</v>
      </c>
      <c r="L15" s="25">
        <v>1.86161087989579</v>
      </c>
      <c r="M15" s="25">
        <v>16.007244645345203</v>
      </c>
      <c r="N15" s="9">
        <f t="shared" si="3"/>
        <v>16.010000000000002</v>
      </c>
      <c r="O15" s="6">
        <f t="shared" si="0"/>
        <v>16.072874348391117</v>
      </c>
      <c r="P15" s="6">
        <f t="shared" si="4"/>
        <v>16.322003900791181</v>
      </c>
      <c r="Q15" s="13">
        <f>P15*Index!$D$22</f>
        <v>21.313010683809235</v>
      </c>
      <c r="R15" s="27"/>
      <c r="S15" s="25">
        <v>0.61049623179750712</v>
      </c>
      <c r="T15" s="6">
        <f t="shared" si="5"/>
        <v>0.61995892339036851</v>
      </c>
      <c r="U15" s="6">
        <f>T15*Index!$H$27</f>
        <v>0.68431865129628544</v>
      </c>
      <c r="W15" s="8">
        <v>21.997329335105501</v>
      </c>
      <c r="X15" s="9">
        <f t="shared" si="6"/>
        <v>22</v>
      </c>
      <c r="Y15" s="27"/>
    </row>
    <row r="16" spans="1:25">
      <c r="A16" s="23" t="s">
        <v>1572</v>
      </c>
      <c r="B16" s="2">
        <v>3</v>
      </c>
      <c r="C16" s="2">
        <v>15</v>
      </c>
      <c r="D16" s="2" t="s">
        <v>58</v>
      </c>
      <c r="E16" s="2" t="s">
        <v>215</v>
      </c>
      <c r="F16" s="7">
        <v>15</v>
      </c>
      <c r="G16" s="44">
        <v>5.1521476019169503</v>
      </c>
      <c r="H16" s="45">
        <v>1.1952279879429899</v>
      </c>
      <c r="I16" s="26">
        <f t="shared" si="1"/>
        <v>8.0288036103231146</v>
      </c>
      <c r="J16" s="26">
        <f t="shared" si="2"/>
        <v>3.0288036103231146</v>
      </c>
      <c r="K16" s="7">
        <v>15</v>
      </c>
      <c r="L16" s="25">
        <v>2.0546732998442701</v>
      </c>
      <c r="M16" s="25">
        <v>16.496568407824167</v>
      </c>
      <c r="N16" s="9">
        <f t="shared" si="3"/>
        <v>16.5</v>
      </c>
      <c r="O16" s="6">
        <f t="shared" si="0"/>
        <v>16.564204338296246</v>
      </c>
      <c r="P16" s="6">
        <f t="shared" si="4"/>
        <v>16.82094950553984</v>
      </c>
      <c r="Q16" s="13">
        <f>P16*Index!$D$22</f>
        <v>21.96452584513893</v>
      </c>
      <c r="R16" s="27"/>
      <c r="S16" s="25">
        <v>0.55425579395472591</v>
      </c>
      <c r="T16" s="6">
        <f t="shared" si="5"/>
        <v>0.56284675876102419</v>
      </c>
      <c r="U16" s="6">
        <f>T16*Index!$H$27</f>
        <v>0.62127750776691804</v>
      </c>
      <c r="W16" s="8">
        <v>22.585803352905899</v>
      </c>
      <c r="X16" s="9">
        <f t="shared" si="6"/>
        <v>22.59</v>
      </c>
      <c r="Y16" s="27"/>
    </row>
    <row r="17" spans="1:25">
      <c r="A17" s="23" t="s">
        <v>1573</v>
      </c>
      <c r="B17" s="2">
        <v>3</v>
      </c>
      <c r="C17" s="2">
        <v>15</v>
      </c>
      <c r="D17" s="2" t="s">
        <v>59</v>
      </c>
      <c r="E17" s="2" t="s">
        <v>215</v>
      </c>
      <c r="F17" s="7">
        <v>15</v>
      </c>
      <c r="G17" s="44">
        <v>4.6242237510975102</v>
      </c>
      <c r="H17" s="45">
        <v>1.2402075911955299</v>
      </c>
      <c r="I17" s="26">
        <f t="shared" si="1"/>
        <v>8.1127037558102497</v>
      </c>
      <c r="J17" s="26">
        <f t="shared" si="2"/>
        <v>3.1127037558102497</v>
      </c>
      <c r="K17" s="7">
        <v>15</v>
      </c>
      <c r="L17" s="25">
        <v>1.6861766390466999</v>
      </c>
      <c r="M17" s="25">
        <v>13.67945155255368</v>
      </c>
      <c r="N17" s="9">
        <f t="shared" si="3"/>
        <v>13.68</v>
      </c>
      <c r="O17" s="6">
        <f t="shared" si="0"/>
        <v>13.73553730391915</v>
      </c>
      <c r="P17" s="6">
        <f t="shared" si="4"/>
        <v>13.948438132129898</v>
      </c>
      <c r="Q17" s="13">
        <f>P17*Index!$D$22</f>
        <v>18.213646604883262</v>
      </c>
      <c r="R17" s="27"/>
      <c r="S17" s="25">
        <v>0.47388902716560766</v>
      </c>
      <c r="T17" s="6">
        <f t="shared" si="5"/>
        <v>0.48123430708667458</v>
      </c>
      <c r="U17" s="6">
        <f>T17*Index!$H$27</f>
        <v>0.53119263157326113</v>
      </c>
      <c r="W17" s="8">
        <v>18.7448392364565</v>
      </c>
      <c r="X17" s="9">
        <f t="shared" si="6"/>
        <v>18.739999999999998</v>
      </c>
      <c r="Y17" s="27"/>
    </row>
    <row r="18" spans="1:25">
      <c r="A18" s="23" t="s">
        <v>1574</v>
      </c>
      <c r="B18" s="2">
        <v>4</v>
      </c>
      <c r="C18" s="2">
        <v>15</v>
      </c>
      <c r="D18" s="2" t="s">
        <v>52</v>
      </c>
      <c r="E18" s="2" t="s">
        <v>215</v>
      </c>
      <c r="F18" s="7">
        <v>15</v>
      </c>
      <c r="G18" s="44">
        <v>5.0573364921471997</v>
      </c>
      <c r="H18" s="45">
        <v>1.2630239944569399</v>
      </c>
      <c r="I18" s="26">
        <f t="shared" si="1"/>
        <v>6.3332243136196764</v>
      </c>
      <c r="J18" s="26">
        <f t="shared" si="2"/>
        <v>2.5832243136196764</v>
      </c>
      <c r="K18" s="7">
        <v>15</v>
      </c>
      <c r="L18" s="25">
        <v>1.57040954539942</v>
      </c>
      <c r="M18" s="25">
        <v>9.9457559152640655</v>
      </c>
      <c r="N18" s="9">
        <f t="shared" si="3"/>
        <v>9.9499999999999993</v>
      </c>
      <c r="O18" s="6">
        <f t="shared" si="0"/>
        <v>9.9865335145166476</v>
      </c>
      <c r="P18" s="6">
        <f t="shared" si="4"/>
        <v>10.141324783991656</v>
      </c>
      <c r="Q18" s="13">
        <f>P18*Index!$D$22</f>
        <v>13.242379108775758</v>
      </c>
      <c r="R18" s="27"/>
      <c r="S18" s="25">
        <v>0.47296933275581643</v>
      </c>
      <c r="T18" s="6">
        <f t="shared" si="5"/>
        <v>0.48030035741353161</v>
      </c>
      <c r="U18" s="6">
        <f>T18*Index!$H$27</f>
        <v>0.53016172588485089</v>
      </c>
      <c r="W18" s="8">
        <v>13.7725408346606</v>
      </c>
      <c r="X18" s="9">
        <f t="shared" si="6"/>
        <v>13.77</v>
      </c>
      <c r="Y18" s="27"/>
    </row>
    <row r="19" spans="1:25">
      <c r="A19" s="23" t="s">
        <v>1575</v>
      </c>
      <c r="B19" s="2">
        <v>4</v>
      </c>
      <c r="C19" s="2">
        <v>15</v>
      </c>
      <c r="D19" s="2" t="s">
        <v>53</v>
      </c>
      <c r="E19" s="2" t="s">
        <v>215</v>
      </c>
      <c r="F19" s="7">
        <v>15</v>
      </c>
      <c r="G19" s="44">
        <v>4.669655434871415</v>
      </c>
      <c r="H19" s="45">
        <v>1.2211187730372499</v>
      </c>
      <c r="I19" s="26">
        <f t="shared" si="1"/>
        <v>6.0047463776739143</v>
      </c>
      <c r="J19" s="26">
        <f t="shared" si="2"/>
        <v>2.2547463776739143</v>
      </c>
      <c r="K19" s="7">
        <v>15</v>
      </c>
      <c r="L19" s="25">
        <v>2.8542445965961698</v>
      </c>
      <c r="M19" s="25">
        <v>17.139014902406185</v>
      </c>
      <c r="N19" s="9">
        <f t="shared" si="3"/>
        <v>17.14</v>
      </c>
      <c r="O19" s="6">
        <f t="shared" si="0"/>
        <v>17.209284863506049</v>
      </c>
      <c r="P19" s="6">
        <f t="shared" si="4"/>
        <v>17.476028778890395</v>
      </c>
      <c r="Q19" s="13">
        <f>P19*Index!$D$22</f>
        <v>22.819917844584879</v>
      </c>
      <c r="R19" s="27"/>
      <c r="S19" s="25">
        <v>0.41602603341433397</v>
      </c>
      <c r="T19" s="6">
        <f t="shared" si="5"/>
        <v>0.42247443693225617</v>
      </c>
      <c r="U19" s="6">
        <f>T19*Index!$H$27</f>
        <v>0.46633272944536286</v>
      </c>
      <c r="W19" s="8">
        <v>23.286250574030301</v>
      </c>
      <c r="X19" s="9">
        <f t="shared" si="6"/>
        <v>23.29</v>
      </c>
      <c r="Y19" s="27"/>
    </row>
    <row r="20" spans="1:25">
      <c r="A20" s="23" t="s">
        <v>1576</v>
      </c>
      <c r="B20" s="2">
        <v>4</v>
      </c>
      <c r="C20" s="2">
        <v>15</v>
      </c>
      <c r="D20" s="2" t="s">
        <v>54</v>
      </c>
      <c r="E20" s="2" t="s">
        <v>215</v>
      </c>
      <c r="F20" s="7">
        <v>15</v>
      </c>
      <c r="G20" s="44">
        <v>5.2352758488618498</v>
      </c>
      <c r="H20" s="45">
        <v>1.2463914059541099</v>
      </c>
      <c r="I20" s="26">
        <f t="shared" si="1"/>
        <v>6.3052684787830415</v>
      </c>
      <c r="J20" s="26">
        <f t="shared" si="2"/>
        <v>2.5552684787830415</v>
      </c>
      <c r="K20" s="7">
        <v>15</v>
      </c>
      <c r="L20" s="25">
        <v>2.2830260632405199</v>
      </c>
      <c r="M20" s="25">
        <v>14.395092272790576</v>
      </c>
      <c r="N20" s="9">
        <f t="shared" si="3"/>
        <v>14.4</v>
      </c>
      <c r="O20" s="6">
        <f t="shared" si="0"/>
        <v>14.454112151109017</v>
      </c>
      <c r="P20" s="6">
        <f t="shared" si="4"/>
        <v>14.678150889451208</v>
      </c>
      <c r="Q20" s="13">
        <f>P20*Index!$D$22</f>
        <v>19.166493809640215</v>
      </c>
      <c r="R20" s="27"/>
      <c r="S20" s="25">
        <v>0.48429607017655074</v>
      </c>
      <c r="T20" s="6">
        <f t="shared" si="5"/>
        <v>0.49180265926428729</v>
      </c>
      <c r="U20" s="6">
        <f>T20*Index!$H$27</f>
        <v>0.54285811493957481</v>
      </c>
      <c r="W20" s="8">
        <v>19.709351924579799</v>
      </c>
      <c r="X20" s="9">
        <f t="shared" si="6"/>
        <v>19.71</v>
      </c>
      <c r="Y20" s="27"/>
    </row>
    <row r="21" spans="1:25">
      <c r="A21" s="23" t="s">
        <v>1577</v>
      </c>
      <c r="B21" s="2">
        <v>4</v>
      </c>
      <c r="C21" s="2">
        <v>15</v>
      </c>
      <c r="D21" s="2" t="s">
        <v>55</v>
      </c>
      <c r="E21" s="2" t="s">
        <v>215</v>
      </c>
      <c r="F21" s="7">
        <v>15</v>
      </c>
      <c r="G21" s="44">
        <v>4.9685573173722846</v>
      </c>
      <c r="H21" s="45">
        <v>1.25544972648085</v>
      </c>
      <c r="I21" s="26">
        <f t="shared" si="1"/>
        <v>6.2673799555780523</v>
      </c>
      <c r="J21" s="26">
        <f t="shared" si="2"/>
        <v>2.5173799555780523</v>
      </c>
      <c r="K21" s="7">
        <v>15</v>
      </c>
      <c r="L21" s="25">
        <v>1.7535960281198799</v>
      </c>
      <c r="M21" s="25">
        <v>10.990452596819821</v>
      </c>
      <c r="N21" s="9">
        <f t="shared" si="3"/>
        <v>10.99</v>
      </c>
      <c r="O21" s="6">
        <f t="shared" si="0"/>
        <v>11.035513452466782</v>
      </c>
      <c r="P21" s="6">
        <f t="shared" si="4"/>
        <v>11.206563910980018</v>
      </c>
      <c r="Q21" s="13">
        <f>P21*Index!$D$22</f>
        <v>14.633351260988885</v>
      </c>
      <c r="R21" s="27"/>
      <c r="S21" s="25">
        <v>0.34894579981757673</v>
      </c>
      <c r="T21" s="6">
        <f t="shared" si="5"/>
        <v>0.35435445971474921</v>
      </c>
      <c r="U21" s="6">
        <f>T21*Index!$H$27</f>
        <v>0.39114102048359733</v>
      </c>
      <c r="W21" s="8">
        <v>15.024492281472501</v>
      </c>
      <c r="X21" s="9">
        <f t="shared" si="6"/>
        <v>15.02</v>
      </c>
      <c r="Y21" s="27"/>
    </row>
    <row r="22" spans="1:25">
      <c r="A22" s="23" t="s">
        <v>1578</v>
      </c>
      <c r="B22" s="2">
        <v>4</v>
      </c>
      <c r="C22" s="2">
        <v>15</v>
      </c>
      <c r="D22" s="2" t="s">
        <v>56</v>
      </c>
      <c r="E22" s="2" t="s">
        <v>215</v>
      </c>
      <c r="F22" s="7">
        <v>15</v>
      </c>
      <c r="G22" s="44">
        <v>4.530228638346065</v>
      </c>
      <c r="H22" s="45">
        <v>1.21009975957864</v>
      </c>
      <c r="I22" s="26">
        <f t="shared" si="1"/>
        <v>5.9083812449446116</v>
      </c>
      <c r="J22" s="26">
        <f t="shared" si="2"/>
        <v>2.1583812449446116</v>
      </c>
      <c r="K22" s="7">
        <v>15</v>
      </c>
      <c r="L22" s="25">
        <v>1.6636206348726099</v>
      </c>
      <c r="M22" s="25">
        <v>9.8293049577842027</v>
      </c>
      <c r="N22" s="9">
        <f t="shared" si="3"/>
        <v>9.83</v>
      </c>
      <c r="O22" s="6">
        <f t="shared" si="0"/>
        <v>9.8696051081111182</v>
      </c>
      <c r="P22" s="6">
        <f t="shared" si="4"/>
        <v>10.022583987286842</v>
      </c>
      <c r="Q22" s="13">
        <f>P22*Index!$D$22</f>
        <v>13.087329282531625</v>
      </c>
      <c r="R22" s="27"/>
      <c r="S22" s="25">
        <v>0.41951945739363677</v>
      </c>
      <c r="T22" s="6">
        <f t="shared" si="5"/>
        <v>0.42602200898323817</v>
      </c>
      <c r="U22" s="6">
        <f>T22*Index!$H$27</f>
        <v>0.47024858520565771</v>
      </c>
      <c r="W22" s="8">
        <v>13.557577867737299</v>
      </c>
      <c r="X22" s="9">
        <f t="shared" si="6"/>
        <v>13.56</v>
      </c>
      <c r="Y22" s="27"/>
    </row>
    <row r="23" spans="1:25">
      <c r="A23" s="23" t="s">
        <v>1579</v>
      </c>
      <c r="B23" s="2">
        <v>4</v>
      </c>
      <c r="C23" s="2">
        <v>15</v>
      </c>
      <c r="D23" s="2" t="s">
        <v>57</v>
      </c>
      <c r="E23" s="2" t="s">
        <v>215</v>
      </c>
      <c r="F23" s="7">
        <v>15</v>
      </c>
      <c r="G23" s="44">
        <v>5.0153270045513496</v>
      </c>
      <c r="H23" s="45">
        <v>1.2888021113522801</v>
      </c>
      <c r="I23" s="26">
        <f t="shared" si="1"/>
        <v>6.448948925718021</v>
      </c>
      <c r="J23" s="26">
        <f t="shared" si="2"/>
        <v>2.698948925718021</v>
      </c>
      <c r="K23" s="7">
        <v>15</v>
      </c>
      <c r="L23" s="25">
        <v>1.86161087989579</v>
      </c>
      <c r="M23" s="25">
        <v>12.005433484008934</v>
      </c>
      <c r="N23" s="9">
        <f t="shared" si="3"/>
        <v>12.01</v>
      </c>
      <c r="O23" s="6">
        <f t="shared" si="0"/>
        <v>12.05465576129337</v>
      </c>
      <c r="P23" s="6">
        <f t="shared" si="4"/>
        <v>12.241502925593418</v>
      </c>
      <c r="Q23" s="13">
        <f>P23*Index!$D$22</f>
        <v>15.984758012856968</v>
      </c>
      <c r="R23" s="27"/>
      <c r="S23" s="25">
        <v>0.4578721738481305</v>
      </c>
      <c r="T23" s="6">
        <f t="shared" si="5"/>
        <v>0.46496919254277658</v>
      </c>
      <c r="U23" s="6">
        <f>T23*Index!$H$27</f>
        <v>0.51323898847221427</v>
      </c>
      <c r="W23" s="8">
        <v>16.4979970013292</v>
      </c>
      <c r="X23" s="9">
        <f t="shared" si="6"/>
        <v>16.5</v>
      </c>
      <c r="Y23" s="27"/>
    </row>
    <row r="24" spans="1:25">
      <c r="A24" s="23" t="s">
        <v>1580</v>
      </c>
      <c r="B24" s="2">
        <v>4</v>
      </c>
      <c r="C24" s="2">
        <v>15</v>
      </c>
      <c r="D24" s="2" t="s">
        <v>58</v>
      </c>
      <c r="E24" s="2" t="s">
        <v>215</v>
      </c>
      <c r="F24" s="7">
        <v>15</v>
      </c>
      <c r="G24" s="44">
        <v>5.1521476019169503</v>
      </c>
      <c r="H24" s="45">
        <v>1.1952279879429899</v>
      </c>
      <c r="I24" s="26">
        <f t="shared" si="1"/>
        <v>6.0216027077423364</v>
      </c>
      <c r="J24" s="26">
        <f t="shared" si="2"/>
        <v>2.2716027077423364</v>
      </c>
      <c r="K24" s="7">
        <v>15</v>
      </c>
      <c r="L24" s="25">
        <v>2.0546732998442701</v>
      </c>
      <c r="M24" s="25">
        <v>12.372426305868109</v>
      </c>
      <c r="N24" s="9">
        <f t="shared" si="3"/>
        <v>12.37</v>
      </c>
      <c r="O24" s="6">
        <f t="shared" si="0"/>
        <v>12.423153253722168</v>
      </c>
      <c r="P24" s="6">
        <f t="shared" si="4"/>
        <v>12.615712129154863</v>
      </c>
      <c r="Q24" s="13">
        <f>P24*Index!$D$22</f>
        <v>16.473394383854174</v>
      </c>
      <c r="R24" s="27"/>
      <c r="S24" s="25">
        <v>0.41569184546604426</v>
      </c>
      <c r="T24" s="6">
        <f t="shared" si="5"/>
        <v>0.42213506907076798</v>
      </c>
      <c r="U24" s="6">
        <f>T24*Index!$H$27</f>
        <v>0.46595813082518833</v>
      </c>
      <c r="W24" s="8">
        <v>16.939352514679399</v>
      </c>
      <c r="X24" s="9">
        <f t="shared" si="6"/>
        <v>16.940000000000001</v>
      </c>
      <c r="Y24" s="27"/>
    </row>
    <row r="25" spans="1:25">
      <c r="A25" s="23" t="s">
        <v>1581</v>
      </c>
      <c r="B25" s="2">
        <v>4</v>
      </c>
      <c r="C25" s="2">
        <v>15</v>
      </c>
      <c r="D25" s="2" t="s">
        <v>59</v>
      </c>
      <c r="E25" s="2" t="s">
        <v>215</v>
      </c>
      <c r="F25" s="7">
        <v>15</v>
      </c>
      <c r="G25" s="44">
        <v>4.6242237510975102</v>
      </c>
      <c r="H25" s="45">
        <v>1.2402075911955299</v>
      </c>
      <c r="I25" s="26">
        <f t="shared" si="1"/>
        <v>6.0845278168576877</v>
      </c>
      <c r="J25" s="26">
        <f t="shared" si="2"/>
        <v>2.3345278168576877</v>
      </c>
      <c r="K25" s="7">
        <v>15</v>
      </c>
      <c r="L25" s="25">
        <v>1.6861766390466999</v>
      </c>
      <c r="M25" s="25">
        <v>10.259588664415306</v>
      </c>
      <c r="N25" s="9">
        <f t="shared" si="3"/>
        <v>10.26</v>
      </c>
      <c r="O25" s="6">
        <f t="shared" si="0"/>
        <v>10.301652977939408</v>
      </c>
      <c r="P25" s="6">
        <f t="shared" si="4"/>
        <v>10.46132859909747</v>
      </c>
      <c r="Q25" s="13">
        <f>P25*Index!$D$22</f>
        <v>13.660234953662508</v>
      </c>
      <c r="R25" s="27"/>
      <c r="S25" s="25">
        <v>0.3554167703742056</v>
      </c>
      <c r="T25" s="6">
        <f t="shared" si="5"/>
        <v>0.3609257303150058</v>
      </c>
      <c r="U25" s="6">
        <f>T25*Index!$H$27</f>
        <v>0.39839447367994568</v>
      </c>
      <c r="W25" s="8">
        <v>14.058629427342501</v>
      </c>
      <c r="X25" s="9">
        <f t="shared" si="6"/>
        <v>14.06</v>
      </c>
      <c r="Y25" s="27"/>
    </row>
    <row r="26" spans="1:25">
      <c r="A26" s="23" t="s">
        <v>1582</v>
      </c>
      <c r="B26" s="2">
        <v>5</v>
      </c>
      <c r="C26" s="2">
        <v>15</v>
      </c>
      <c r="D26" s="2" t="s">
        <v>52</v>
      </c>
      <c r="E26" s="2" t="s">
        <v>215</v>
      </c>
      <c r="F26" s="7">
        <v>15</v>
      </c>
      <c r="G26" s="44">
        <v>5.0573364921471997</v>
      </c>
      <c r="H26" s="45">
        <v>1.2630239944569399</v>
      </c>
      <c r="I26" s="26">
        <f t="shared" si="1"/>
        <v>5.0665794508957411</v>
      </c>
      <c r="J26" s="26">
        <f t="shared" si="2"/>
        <v>2.0665794508957411</v>
      </c>
      <c r="K26" s="7">
        <v>15</v>
      </c>
      <c r="L26" s="25">
        <v>1.57040954539942</v>
      </c>
      <c r="M26" s="25">
        <v>7.9566047322112654</v>
      </c>
      <c r="N26" s="9">
        <f t="shared" si="3"/>
        <v>7.96</v>
      </c>
      <c r="O26" s="6">
        <f t="shared" si="0"/>
        <v>7.9892268116133316</v>
      </c>
      <c r="P26" s="6">
        <f t="shared" si="4"/>
        <v>8.1130598271933394</v>
      </c>
      <c r="Q26" s="13">
        <f>P26*Index!$D$22</f>
        <v>10.593903287020625</v>
      </c>
      <c r="R26" s="27"/>
      <c r="S26" s="25">
        <v>0.37837546620465329</v>
      </c>
      <c r="T26" s="6">
        <f t="shared" si="5"/>
        <v>0.38424028593082543</v>
      </c>
      <c r="U26" s="6">
        <f>T26*Index!$H$27</f>
        <v>0.42412938070788087</v>
      </c>
      <c r="W26" s="8">
        <v>11.0180326677285</v>
      </c>
      <c r="X26" s="9">
        <f t="shared" si="6"/>
        <v>11.02</v>
      </c>
      <c r="Y26" s="27"/>
    </row>
    <row r="27" spans="1:25">
      <c r="A27" s="23" t="s">
        <v>1583</v>
      </c>
      <c r="B27" s="2">
        <v>5</v>
      </c>
      <c r="C27" s="2">
        <v>15</v>
      </c>
      <c r="D27" s="2" t="s">
        <v>53</v>
      </c>
      <c r="E27" s="2" t="s">
        <v>215</v>
      </c>
      <c r="F27" s="7">
        <v>15</v>
      </c>
      <c r="G27" s="44">
        <v>4.669655434871415</v>
      </c>
      <c r="H27" s="45">
        <v>1.2211187730372499</v>
      </c>
      <c r="I27" s="26">
        <f t="shared" si="1"/>
        <v>4.8037971021391312</v>
      </c>
      <c r="J27" s="26">
        <f t="shared" si="2"/>
        <v>1.8037971021391312</v>
      </c>
      <c r="K27" s="7">
        <v>15</v>
      </c>
      <c r="L27" s="25">
        <v>2.8542445965961698</v>
      </c>
      <c r="M27" s="25">
        <v>13.711211921924962</v>
      </c>
      <c r="N27" s="9">
        <f t="shared" si="3"/>
        <v>13.71</v>
      </c>
      <c r="O27" s="6">
        <f t="shared" si="0"/>
        <v>13.767427890804854</v>
      </c>
      <c r="P27" s="6">
        <f t="shared" si="4"/>
        <v>13.980823023112329</v>
      </c>
      <c r="Q27" s="13">
        <f>P27*Index!$D$22</f>
        <v>18.255934275667919</v>
      </c>
      <c r="R27" s="27"/>
      <c r="S27" s="25">
        <v>0.33282082673146701</v>
      </c>
      <c r="T27" s="6">
        <f t="shared" si="5"/>
        <v>0.33797954954580478</v>
      </c>
      <c r="U27" s="6">
        <f>T27*Index!$H$27</f>
        <v>0.37306618355629012</v>
      </c>
      <c r="W27" s="8">
        <v>18.629000459224201</v>
      </c>
      <c r="X27" s="9">
        <f t="shared" si="6"/>
        <v>18.63</v>
      </c>
      <c r="Y27" s="27"/>
    </row>
    <row r="28" spans="1:25">
      <c r="A28" s="23" t="s">
        <v>1584</v>
      </c>
      <c r="B28" s="2">
        <v>5</v>
      </c>
      <c r="C28" s="2">
        <v>15</v>
      </c>
      <c r="D28" s="2" t="s">
        <v>54</v>
      </c>
      <c r="E28" s="2" t="s">
        <v>215</v>
      </c>
      <c r="F28" s="7">
        <v>15</v>
      </c>
      <c r="G28" s="44">
        <v>5.2352758488618498</v>
      </c>
      <c r="H28" s="45">
        <v>1.2463914059541099</v>
      </c>
      <c r="I28" s="26">
        <f t="shared" si="1"/>
        <v>5.0442147830264332</v>
      </c>
      <c r="J28" s="26">
        <f t="shared" si="2"/>
        <v>2.0442147830264332</v>
      </c>
      <c r="K28" s="7">
        <v>15</v>
      </c>
      <c r="L28" s="25">
        <v>2.2830260632405199</v>
      </c>
      <c r="M28" s="25">
        <v>11.51607381823246</v>
      </c>
      <c r="N28" s="9">
        <f t="shared" si="3"/>
        <v>11.52</v>
      </c>
      <c r="O28" s="6">
        <f t="shared" si="0"/>
        <v>11.563289720887212</v>
      </c>
      <c r="P28" s="6">
        <f t="shared" si="4"/>
        <v>11.742520711560966</v>
      </c>
      <c r="Q28" s="13">
        <f>P28*Index!$D$22</f>
        <v>15.333195047712172</v>
      </c>
      <c r="R28" s="27"/>
      <c r="S28" s="25">
        <v>0.38743685614124068</v>
      </c>
      <c r="T28" s="6">
        <f t="shared" si="5"/>
        <v>0.39344212741142992</v>
      </c>
      <c r="U28" s="6">
        <f>T28*Index!$H$27</f>
        <v>0.43428649195165991</v>
      </c>
      <c r="W28" s="8">
        <v>15.7674815396638</v>
      </c>
      <c r="X28" s="9">
        <f t="shared" si="6"/>
        <v>15.77</v>
      </c>
      <c r="Y28" s="27"/>
    </row>
    <row r="29" spans="1:25">
      <c r="A29" s="23" t="s">
        <v>1585</v>
      </c>
      <c r="B29" s="2">
        <v>5</v>
      </c>
      <c r="C29" s="2">
        <v>15</v>
      </c>
      <c r="D29" s="2" t="s">
        <v>55</v>
      </c>
      <c r="E29" s="2" t="s">
        <v>215</v>
      </c>
      <c r="F29" s="7">
        <v>15</v>
      </c>
      <c r="G29" s="44">
        <v>4.9685573173722846</v>
      </c>
      <c r="H29" s="45">
        <v>1.25544972648085</v>
      </c>
      <c r="I29" s="26">
        <f t="shared" si="1"/>
        <v>5.0139039644624415</v>
      </c>
      <c r="J29" s="26">
        <f t="shared" si="2"/>
        <v>2.0139039644624415</v>
      </c>
      <c r="K29" s="7">
        <v>15</v>
      </c>
      <c r="L29" s="25">
        <v>1.7535960281198799</v>
      </c>
      <c r="M29" s="25">
        <v>8.79236207745587</v>
      </c>
      <c r="N29" s="9">
        <f t="shared" si="3"/>
        <v>8.7899999999999991</v>
      </c>
      <c r="O29" s="6">
        <f t="shared" si="0"/>
        <v>8.8284107619734389</v>
      </c>
      <c r="P29" s="6">
        <f t="shared" si="4"/>
        <v>8.9652511287840273</v>
      </c>
      <c r="Q29" s="13">
        <f>P29*Index!$D$22</f>
        <v>11.706681008791126</v>
      </c>
      <c r="R29" s="27"/>
      <c r="S29" s="25">
        <v>0.27915663985406164</v>
      </c>
      <c r="T29" s="6">
        <f t="shared" si="5"/>
        <v>0.28348356777179962</v>
      </c>
      <c r="U29" s="6">
        <f>T29*Index!$H$27</f>
        <v>0.31291281638687818</v>
      </c>
      <c r="W29" s="8">
        <v>12.019593825177999</v>
      </c>
      <c r="X29" s="9">
        <f t="shared" si="6"/>
        <v>12.02</v>
      </c>
      <c r="Y29" s="27"/>
    </row>
    <row r="30" spans="1:25">
      <c r="A30" s="23" t="s">
        <v>1586</v>
      </c>
      <c r="B30" s="2">
        <v>5</v>
      </c>
      <c r="C30" s="2">
        <v>15</v>
      </c>
      <c r="D30" s="2" t="s">
        <v>56</v>
      </c>
      <c r="E30" s="2" t="s">
        <v>215</v>
      </c>
      <c r="F30" s="7">
        <v>15</v>
      </c>
      <c r="G30" s="44">
        <v>4.530228638346065</v>
      </c>
      <c r="H30" s="45">
        <v>1.21009975957864</v>
      </c>
      <c r="I30" s="26">
        <f t="shared" si="1"/>
        <v>4.7267049959556893</v>
      </c>
      <c r="J30" s="26">
        <f t="shared" si="2"/>
        <v>1.7267049959556893</v>
      </c>
      <c r="K30" s="7">
        <v>15</v>
      </c>
      <c r="L30" s="25">
        <v>1.6636206348726099</v>
      </c>
      <c r="M30" s="25">
        <v>7.8634439662273383</v>
      </c>
      <c r="N30" s="9">
        <f t="shared" si="3"/>
        <v>7.86</v>
      </c>
      <c r="O30" s="6">
        <f t="shared" si="0"/>
        <v>7.8956840864888704</v>
      </c>
      <c r="P30" s="6">
        <f t="shared" si="4"/>
        <v>8.0180671898294484</v>
      </c>
      <c r="Q30" s="13">
        <f>P30*Index!$D$22</f>
        <v>10.469863426025267</v>
      </c>
      <c r="R30" s="27"/>
      <c r="S30" s="25">
        <v>0.33561556591490965</v>
      </c>
      <c r="T30" s="6">
        <f t="shared" si="5"/>
        <v>0.34081760718659077</v>
      </c>
      <c r="U30" s="6">
        <f>T30*Index!$H$27</f>
        <v>0.37619886816452647</v>
      </c>
      <c r="W30" s="8">
        <v>10.8460622941898</v>
      </c>
      <c r="X30" s="9">
        <f t="shared" si="6"/>
        <v>10.85</v>
      </c>
      <c r="Y30" s="27"/>
    </row>
    <row r="31" spans="1:25">
      <c r="A31" s="23" t="s">
        <v>1587</v>
      </c>
      <c r="B31" s="2">
        <v>5</v>
      </c>
      <c r="C31" s="2">
        <v>15</v>
      </c>
      <c r="D31" s="2" t="s">
        <v>57</v>
      </c>
      <c r="E31" s="2" t="s">
        <v>215</v>
      </c>
      <c r="F31" s="7">
        <v>15</v>
      </c>
      <c r="G31" s="44">
        <v>5.0153270045513496</v>
      </c>
      <c r="H31" s="45">
        <v>1.2888021113522801</v>
      </c>
      <c r="I31" s="26">
        <f t="shared" si="1"/>
        <v>5.1591591405744168</v>
      </c>
      <c r="J31" s="26">
        <f t="shared" si="2"/>
        <v>2.1591591405744168</v>
      </c>
      <c r="K31" s="7">
        <v>15</v>
      </c>
      <c r="L31" s="25">
        <v>1.86161087989579</v>
      </c>
      <c r="M31" s="25">
        <v>9.6043467872071346</v>
      </c>
      <c r="N31" s="9">
        <f t="shared" si="3"/>
        <v>9.6</v>
      </c>
      <c r="O31" s="6">
        <f t="shared" si="0"/>
        <v>9.6437246090346846</v>
      </c>
      <c r="P31" s="6">
        <f t="shared" si="4"/>
        <v>9.793202340474723</v>
      </c>
      <c r="Q31" s="13">
        <f>P31*Index!$D$22</f>
        <v>12.78780641028556</v>
      </c>
      <c r="R31" s="27"/>
      <c r="S31" s="25">
        <v>0.36629773907850388</v>
      </c>
      <c r="T31" s="6">
        <f t="shared" si="5"/>
        <v>0.37197535403422072</v>
      </c>
      <c r="U31" s="6">
        <f>T31*Index!$H$27</f>
        <v>0.41059119077777084</v>
      </c>
      <c r="W31" s="8">
        <v>13.1983976010633</v>
      </c>
      <c r="X31" s="9">
        <f t="shared" si="6"/>
        <v>13.2</v>
      </c>
      <c r="Y31" s="27"/>
    </row>
    <row r="32" spans="1:25">
      <c r="A32" s="23" t="s">
        <v>1588</v>
      </c>
      <c r="B32" s="2">
        <v>5</v>
      </c>
      <c r="C32" s="2">
        <v>15</v>
      </c>
      <c r="D32" s="2" t="s">
        <v>58</v>
      </c>
      <c r="E32" s="2" t="s">
        <v>215</v>
      </c>
      <c r="F32" s="7">
        <v>15</v>
      </c>
      <c r="G32" s="44">
        <v>5.1521476019169503</v>
      </c>
      <c r="H32" s="45">
        <v>1.1952279879429899</v>
      </c>
      <c r="I32" s="26">
        <f t="shared" si="1"/>
        <v>4.817282166193869</v>
      </c>
      <c r="J32" s="26">
        <f t="shared" si="2"/>
        <v>1.817282166193869</v>
      </c>
      <c r="K32" s="7">
        <v>15</v>
      </c>
      <c r="L32" s="25">
        <v>2.0546732998442701</v>
      </c>
      <c r="M32" s="25">
        <v>9.8979410446945106</v>
      </c>
      <c r="N32" s="9">
        <f t="shared" si="3"/>
        <v>9.9</v>
      </c>
      <c r="O32" s="6">
        <f t="shared" si="0"/>
        <v>9.9385226029777574</v>
      </c>
      <c r="P32" s="6">
        <f t="shared" si="4"/>
        <v>10.092569703323914</v>
      </c>
      <c r="Q32" s="13">
        <f>P32*Index!$D$22</f>
        <v>13.178715507083369</v>
      </c>
      <c r="R32" s="27"/>
      <c r="S32" s="25">
        <v>0.33255347637283561</v>
      </c>
      <c r="T32" s="6">
        <f t="shared" si="5"/>
        <v>0.33770805525661457</v>
      </c>
      <c r="U32" s="6">
        <f>T32*Index!$H$27</f>
        <v>0.37276650466015088</v>
      </c>
      <c r="W32" s="8">
        <v>13.5514820117435</v>
      </c>
      <c r="X32" s="9">
        <f t="shared" si="6"/>
        <v>13.55</v>
      </c>
      <c r="Y32" s="27"/>
    </row>
    <row r="33" spans="1:25">
      <c r="A33" s="23" t="s">
        <v>1589</v>
      </c>
      <c r="B33" s="2">
        <v>5</v>
      </c>
      <c r="C33" s="2">
        <v>15</v>
      </c>
      <c r="D33" s="2" t="s">
        <v>59</v>
      </c>
      <c r="E33" s="2" t="s">
        <v>215</v>
      </c>
      <c r="F33" s="7">
        <v>15</v>
      </c>
      <c r="G33" s="44">
        <v>4.6242237510975102</v>
      </c>
      <c r="H33" s="45">
        <v>1.2402075911955299</v>
      </c>
      <c r="I33" s="26">
        <f t="shared" si="1"/>
        <v>4.8676222534861502</v>
      </c>
      <c r="J33" s="26">
        <f t="shared" si="2"/>
        <v>1.8676222534861502</v>
      </c>
      <c r="K33" s="7">
        <v>15</v>
      </c>
      <c r="L33" s="25">
        <v>1.6861766390466999</v>
      </c>
      <c r="M33" s="25">
        <v>8.2076709315321938</v>
      </c>
      <c r="N33" s="9">
        <f t="shared" si="3"/>
        <v>8.2100000000000009</v>
      </c>
      <c r="O33" s="6">
        <f t="shared" si="0"/>
        <v>8.2413223823514752</v>
      </c>
      <c r="P33" s="6">
        <f t="shared" si="4"/>
        <v>8.3690628792779229</v>
      </c>
      <c r="Q33" s="13">
        <f>P33*Index!$D$22</f>
        <v>10.928187962929936</v>
      </c>
      <c r="R33" s="27"/>
      <c r="S33" s="25">
        <v>0.28433341629936471</v>
      </c>
      <c r="T33" s="6">
        <f t="shared" si="5"/>
        <v>0.28874058425200488</v>
      </c>
      <c r="U33" s="6">
        <f>T33*Index!$H$27</f>
        <v>0.3187155789439568</v>
      </c>
      <c r="W33" s="8">
        <v>11.2469035418739</v>
      </c>
      <c r="X33" s="9">
        <f t="shared" si="6"/>
        <v>11.25</v>
      </c>
      <c r="Y33" s="27"/>
    </row>
    <row r="34" spans="1:25">
      <c r="A34" s="23" t="s">
        <v>1590</v>
      </c>
      <c r="B34" s="2">
        <v>6</v>
      </c>
      <c r="C34" s="2">
        <v>15</v>
      </c>
      <c r="D34" s="2" t="s">
        <v>52</v>
      </c>
      <c r="E34" s="2" t="s">
        <v>215</v>
      </c>
      <c r="F34" s="7">
        <v>15</v>
      </c>
      <c r="G34" s="44">
        <v>5.0573364921471997</v>
      </c>
      <c r="H34" s="45">
        <v>1.2630239944569399</v>
      </c>
      <c r="I34" s="26">
        <f t="shared" si="1"/>
        <v>4.2221495424131179</v>
      </c>
      <c r="J34" s="26">
        <f t="shared" si="2"/>
        <v>1.7221495424131179</v>
      </c>
      <c r="K34" s="7">
        <v>15</v>
      </c>
      <c r="L34" s="25">
        <v>1.57040954539942</v>
      </c>
      <c r="M34" s="25">
        <v>6.6305039435093782</v>
      </c>
      <c r="N34" s="9">
        <f t="shared" si="3"/>
        <v>6.63</v>
      </c>
      <c r="O34" s="6">
        <f t="shared" ref="O34:O65" si="7">M34*(1.0041)</f>
        <v>6.6576890096777666</v>
      </c>
      <c r="P34" s="6">
        <f t="shared" si="4"/>
        <v>6.7608831893277728</v>
      </c>
      <c r="Q34" s="13">
        <f>P34*Index!$D$22</f>
        <v>8.8282527391838403</v>
      </c>
      <c r="R34" s="27"/>
      <c r="S34" s="25">
        <v>0.31531288850387762</v>
      </c>
      <c r="T34" s="6">
        <f t="shared" si="5"/>
        <v>0.32020023827568772</v>
      </c>
      <c r="U34" s="6">
        <f>T34*Index!$H$27</f>
        <v>0.35344115058990055</v>
      </c>
      <c r="W34" s="8">
        <v>9.1816938897737401</v>
      </c>
      <c r="X34" s="9">
        <f t="shared" si="6"/>
        <v>9.18</v>
      </c>
      <c r="Y34" s="27"/>
    </row>
    <row r="35" spans="1:25">
      <c r="A35" s="23" t="s">
        <v>1591</v>
      </c>
      <c r="B35" s="2">
        <v>6</v>
      </c>
      <c r="C35" s="2">
        <v>15</v>
      </c>
      <c r="D35" s="2" t="s">
        <v>53</v>
      </c>
      <c r="E35" s="2" t="s">
        <v>215</v>
      </c>
      <c r="F35" s="7">
        <v>15</v>
      </c>
      <c r="G35" s="44">
        <v>4.669655434871415</v>
      </c>
      <c r="H35" s="45">
        <v>1.2211187730372499</v>
      </c>
      <c r="I35" s="26">
        <f t="shared" si="1"/>
        <v>4.0031642517826098</v>
      </c>
      <c r="J35" s="26">
        <f t="shared" si="2"/>
        <v>1.5031642517826098</v>
      </c>
      <c r="K35" s="7">
        <v>15</v>
      </c>
      <c r="L35" s="25">
        <v>2.8542445965961698</v>
      </c>
      <c r="M35" s="25">
        <v>11.426009934937479</v>
      </c>
      <c r="N35" s="9">
        <f t="shared" si="3"/>
        <v>11.43</v>
      </c>
      <c r="O35" s="6">
        <f t="shared" si="7"/>
        <v>11.472856575670722</v>
      </c>
      <c r="P35" s="6">
        <f t="shared" si="4"/>
        <v>11.650685852593618</v>
      </c>
      <c r="Q35" s="13">
        <f>P35*Index!$D$22</f>
        <v>15.213278563056614</v>
      </c>
      <c r="R35" s="27"/>
      <c r="S35" s="25">
        <v>0.27735068894288917</v>
      </c>
      <c r="T35" s="6">
        <f t="shared" si="5"/>
        <v>0.28164962462150395</v>
      </c>
      <c r="U35" s="6">
        <f>T35*Index!$H$27</f>
        <v>0.31088848629690835</v>
      </c>
      <c r="W35" s="8">
        <v>15.524167049353499</v>
      </c>
      <c r="X35" s="9">
        <f t="shared" si="6"/>
        <v>15.52</v>
      </c>
      <c r="Y35" s="27"/>
    </row>
    <row r="36" spans="1:25">
      <c r="A36" s="23" t="s">
        <v>1592</v>
      </c>
      <c r="B36" s="2">
        <v>6</v>
      </c>
      <c r="C36" s="2">
        <v>15</v>
      </c>
      <c r="D36" s="2" t="s">
        <v>54</v>
      </c>
      <c r="E36" s="2" t="s">
        <v>215</v>
      </c>
      <c r="F36" s="7">
        <v>15</v>
      </c>
      <c r="G36" s="44">
        <v>5.2352758488618498</v>
      </c>
      <c r="H36" s="45">
        <v>1.2463914059541099</v>
      </c>
      <c r="I36" s="26">
        <f t="shared" si="1"/>
        <v>4.2035123191886941</v>
      </c>
      <c r="J36" s="26">
        <f t="shared" si="2"/>
        <v>1.7035123191886941</v>
      </c>
      <c r="K36" s="7">
        <v>15</v>
      </c>
      <c r="L36" s="25">
        <v>2.2830260632405199</v>
      </c>
      <c r="M36" s="25">
        <v>9.5967281818604047</v>
      </c>
      <c r="N36" s="9">
        <f t="shared" si="3"/>
        <v>9.6</v>
      </c>
      <c r="O36" s="6">
        <f t="shared" si="7"/>
        <v>9.6360747674060327</v>
      </c>
      <c r="P36" s="6">
        <f t="shared" si="4"/>
        <v>9.7854339263008274</v>
      </c>
      <c r="Q36" s="13">
        <f>P36*Index!$D$22</f>
        <v>12.777662539760174</v>
      </c>
      <c r="R36" s="27"/>
      <c r="S36" s="25">
        <v>0.32286404678436742</v>
      </c>
      <c r="T36" s="6">
        <f t="shared" si="5"/>
        <v>0.32786843950952516</v>
      </c>
      <c r="U36" s="6">
        <f>T36*Index!$H$27</f>
        <v>0.36190540995971682</v>
      </c>
      <c r="W36" s="8">
        <v>13.1395679497199</v>
      </c>
      <c r="X36" s="9">
        <f t="shared" si="6"/>
        <v>13.14</v>
      </c>
      <c r="Y36" s="27"/>
    </row>
    <row r="37" spans="1:25">
      <c r="A37" s="23" t="s">
        <v>1593</v>
      </c>
      <c r="B37" s="2">
        <v>6</v>
      </c>
      <c r="C37" s="2">
        <v>15</v>
      </c>
      <c r="D37" s="2" t="s">
        <v>55</v>
      </c>
      <c r="E37" s="2" t="s">
        <v>215</v>
      </c>
      <c r="F37" s="7">
        <v>15</v>
      </c>
      <c r="G37" s="44">
        <v>4.9685573173722846</v>
      </c>
      <c r="H37" s="45">
        <v>1.25544972648085</v>
      </c>
      <c r="I37" s="26">
        <f t="shared" si="1"/>
        <v>4.1782533037187015</v>
      </c>
      <c r="J37" s="26">
        <f t="shared" si="2"/>
        <v>1.6782533037187015</v>
      </c>
      <c r="K37" s="7">
        <v>15</v>
      </c>
      <c r="L37" s="25">
        <v>1.7535960281198799</v>
      </c>
      <c r="M37" s="25">
        <v>7.3269683978798801</v>
      </c>
      <c r="N37" s="9">
        <f t="shared" si="3"/>
        <v>7.33</v>
      </c>
      <c r="O37" s="6">
        <f t="shared" si="7"/>
        <v>7.3570089683111872</v>
      </c>
      <c r="P37" s="6">
        <f t="shared" si="4"/>
        <v>7.4710426073200109</v>
      </c>
      <c r="Q37" s="13">
        <f>P37*Index!$D$22</f>
        <v>9.7555675073259227</v>
      </c>
      <c r="R37" s="27"/>
      <c r="S37" s="25">
        <v>0.23263053321171764</v>
      </c>
      <c r="T37" s="6">
        <f t="shared" si="5"/>
        <v>0.23623630647649929</v>
      </c>
      <c r="U37" s="6">
        <f>T37*Index!$H$27</f>
        <v>0.26076068032239802</v>
      </c>
      <c r="W37" s="8">
        <v>10.0163281876483</v>
      </c>
      <c r="X37" s="9">
        <f t="shared" si="6"/>
        <v>10.02</v>
      </c>
      <c r="Y37" s="27"/>
    </row>
    <row r="38" spans="1:25">
      <c r="A38" s="23" t="s">
        <v>1594</v>
      </c>
      <c r="B38" s="2">
        <v>6</v>
      </c>
      <c r="C38" s="2">
        <v>15</v>
      </c>
      <c r="D38" s="2" t="s">
        <v>56</v>
      </c>
      <c r="E38" s="2" t="s">
        <v>215</v>
      </c>
      <c r="F38" s="7">
        <v>15</v>
      </c>
      <c r="G38" s="44">
        <v>4.530228638346065</v>
      </c>
      <c r="H38" s="45">
        <v>1.21009975957864</v>
      </c>
      <c r="I38" s="26">
        <f t="shared" si="1"/>
        <v>3.9389208299630742</v>
      </c>
      <c r="J38" s="26">
        <f t="shared" si="2"/>
        <v>1.4389208299630742</v>
      </c>
      <c r="K38" s="7">
        <v>15</v>
      </c>
      <c r="L38" s="25">
        <v>1.6636206348726099</v>
      </c>
      <c r="M38" s="25">
        <v>6.552869971856115</v>
      </c>
      <c r="N38" s="9">
        <f t="shared" si="3"/>
        <v>6.55</v>
      </c>
      <c r="O38" s="6">
        <f t="shared" si="7"/>
        <v>6.5797367387407251</v>
      </c>
      <c r="P38" s="6">
        <f t="shared" si="4"/>
        <v>6.681722658191207</v>
      </c>
      <c r="Q38" s="13">
        <f>P38*Index!$D$22</f>
        <v>8.7248861883543896</v>
      </c>
      <c r="R38" s="27"/>
      <c r="S38" s="25">
        <v>0.27967963826242453</v>
      </c>
      <c r="T38" s="6">
        <f t="shared" si="5"/>
        <v>0.28401467265549213</v>
      </c>
      <c r="U38" s="6">
        <f>T38*Index!$H$27</f>
        <v>0.31349905680377183</v>
      </c>
      <c r="W38" s="8">
        <v>9.0383852451581603</v>
      </c>
      <c r="X38" s="9">
        <f t="shared" si="6"/>
        <v>9.0399999999999991</v>
      </c>
      <c r="Y38" s="27"/>
    </row>
    <row r="39" spans="1:25">
      <c r="A39" s="23" t="s">
        <v>1595</v>
      </c>
      <c r="B39" s="2">
        <v>6</v>
      </c>
      <c r="C39" s="2">
        <v>15</v>
      </c>
      <c r="D39" s="2" t="s">
        <v>57</v>
      </c>
      <c r="E39" s="2" t="s">
        <v>215</v>
      </c>
      <c r="F39" s="7">
        <v>15</v>
      </c>
      <c r="G39" s="44">
        <v>5.0153270045513496</v>
      </c>
      <c r="H39" s="45">
        <v>1.2888021113522801</v>
      </c>
      <c r="I39" s="26">
        <f t="shared" si="1"/>
        <v>4.2992992838120143</v>
      </c>
      <c r="J39" s="26">
        <f t="shared" si="2"/>
        <v>1.7992992838120143</v>
      </c>
      <c r="K39" s="7">
        <v>15</v>
      </c>
      <c r="L39" s="25">
        <v>1.86161087989579</v>
      </c>
      <c r="M39" s="25">
        <v>8.0036223226726015</v>
      </c>
      <c r="N39" s="9">
        <f t="shared" si="3"/>
        <v>8</v>
      </c>
      <c r="O39" s="6">
        <f t="shared" si="7"/>
        <v>8.0364371741955587</v>
      </c>
      <c r="P39" s="6">
        <f t="shared" si="4"/>
        <v>8.1610019503955904</v>
      </c>
      <c r="Q39" s="13">
        <f>P39*Index!$D$22</f>
        <v>10.656505341904618</v>
      </c>
      <c r="R39" s="27"/>
      <c r="S39" s="25">
        <v>0.30524811589875323</v>
      </c>
      <c r="T39" s="6">
        <f t="shared" si="5"/>
        <v>0.30997946169518392</v>
      </c>
      <c r="U39" s="6">
        <f>T39*Index!$H$27</f>
        <v>0.34215932564814233</v>
      </c>
      <c r="W39" s="8">
        <v>10.9986646675528</v>
      </c>
      <c r="X39" s="9">
        <f t="shared" si="6"/>
        <v>11</v>
      </c>
      <c r="Y39" s="27"/>
    </row>
    <row r="40" spans="1:25">
      <c r="A40" s="23" t="s">
        <v>1596</v>
      </c>
      <c r="B40" s="2">
        <v>6</v>
      </c>
      <c r="C40" s="2">
        <v>15</v>
      </c>
      <c r="D40" s="2" t="s">
        <v>58</v>
      </c>
      <c r="E40" s="2" t="s">
        <v>215</v>
      </c>
      <c r="F40" s="7">
        <v>15</v>
      </c>
      <c r="G40" s="44">
        <v>5.1521476019169503</v>
      </c>
      <c r="H40" s="45">
        <v>1.1952279879429899</v>
      </c>
      <c r="I40" s="26">
        <f t="shared" si="1"/>
        <v>4.0144018051615573</v>
      </c>
      <c r="J40" s="26">
        <f t="shared" si="2"/>
        <v>1.5144018051615573</v>
      </c>
      <c r="K40" s="7">
        <v>15</v>
      </c>
      <c r="L40" s="25">
        <v>2.0546732998442701</v>
      </c>
      <c r="M40" s="25">
        <v>8.2482842039121138</v>
      </c>
      <c r="N40" s="9">
        <f t="shared" si="3"/>
        <v>8.25</v>
      </c>
      <c r="O40" s="6">
        <f t="shared" si="7"/>
        <v>8.2821021691481533</v>
      </c>
      <c r="P40" s="6">
        <f t="shared" si="4"/>
        <v>8.4104747527699502</v>
      </c>
      <c r="Q40" s="13">
        <f>P40*Index!$D$22</f>
        <v>10.982262922569504</v>
      </c>
      <c r="R40" s="27"/>
      <c r="S40" s="25">
        <v>0.27712789697736323</v>
      </c>
      <c r="T40" s="6">
        <f t="shared" si="5"/>
        <v>0.28142337938051237</v>
      </c>
      <c r="U40" s="6">
        <f>T40*Index!$H$27</f>
        <v>0.3106387538834593</v>
      </c>
      <c r="W40" s="8">
        <v>11.292901676453001</v>
      </c>
      <c r="X40" s="9">
        <f t="shared" si="6"/>
        <v>11.29</v>
      </c>
      <c r="Y40" s="27"/>
    </row>
    <row r="41" spans="1:25">
      <c r="A41" s="23" t="s">
        <v>1597</v>
      </c>
      <c r="B41" s="2">
        <v>6</v>
      </c>
      <c r="C41" s="2">
        <v>15</v>
      </c>
      <c r="D41" s="2" t="s">
        <v>59</v>
      </c>
      <c r="E41" s="2" t="s">
        <v>215</v>
      </c>
      <c r="F41" s="7">
        <v>15</v>
      </c>
      <c r="G41" s="44">
        <v>4.6242237510975102</v>
      </c>
      <c r="H41" s="45">
        <v>1.2402075911955299</v>
      </c>
      <c r="I41" s="26">
        <f t="shared" si="1"/>
        <v>4.0563518779051249</v>
      </c>
      <c r="J41" s="26">
        <f t="shared" si="2"/>
        <v>1.5563518779051249</v>
      </c>
      <c r="K41" s="7">
        <v>15</v>
      </c>
      <c r="L41" s="25">
        <v>1.6861766390466999</v>
      </c>
      <c r="M41" s="25">
        <v>6.8397257762768708</v>
      </c>
      <c r="N41" s="9">
        <f t="shared" si="3"/>
        <v>6.84</v>
      </c>
      <c r="O41" s="6">
        <f t="shared" si="7"/>
        <v>6.8677686519596062</v>
      </c>
      <c r="P41" s="6">
        <f t="shared" si="4"/>
        <v>6.9742190660649808</v>
      </c>
      <c r="Q41" s="13">
        <f>P41*Index!$D$22</f>
        <v>9.106823302441672</v>
      </c>
      <c r="R41" s="27"/>
      <c r="S41" s="25">
        <v>0.23694451358280413</v>
      </c>
      <c r="T41" s="6">
        <f t="shared" si="5"/>
        <v>0.24061715354333763</v>
      </c>
      <c r="U41" s="6">
        <f>T41*Index!$H$27</f>
        <v>0.2655963157866309</v>
      </c>
      <c r="W41" s="8">
        <v>9.3724196182282995</v>
      </c>
      <c r="X41" s="9">
        <f t="shared" si="6"/>
        <v>9.3699999999999992</v>
      </c>
      <c r="Y41" s="27"/>
    </row>
    <row r="42" spans="1:25">
      <c r="A42" s="23" t="s">
        <v>1598</v>
      </c>
      <c r="B42" s="2">
        <v>7</v>
      </c>
      <c r="C42" s="2">
        <v>15</v>
      </c>
      <c r="D42" s="2" t="s">
        <v>52</v>
      </c>
      <c r="E42" s="2" t="s">
        <v>215</v>
      </c>
      <c r="F42" s="7">
        <v>15</v>
      </c>
      <c r="G42" s="44">
        <v>5.0573364921471997</v>
      </c>
      <c r="H42" s="45">
        <v>1.2630239944569399</v>
      </c>
      <c r="I42" s="26">
        <f t="shared" si="1"/>
        <v>3.6189853220683865</v>
      </c>
      <c r="J42" s="26">
        <f t="shared" si="2"/>
        <v>1.4761281792112437</v>
      </c>
      <c r="K42" s="7">
        <v>15</v>
      </c>
      <c r="L42" s="25">
        <v>1.57040954539942</v>
      </c>
      <c r="M42" s="25">
        <v>5.683289094436601</v>
      </c>
      <c r="N42" s="9">
        <f t="shared" si="3"/>
        <v>5.68</v>
      </c>
      <c r="O42" s="6">
        <f t="shared" si="7"/>
        <v>5.706590579723791</v>
      </c>
      <c r="P42" s="6">
        <f t="shared" si="4"/>
        <v>5.7950427337095105</v>
      </c>
      <c r="Q42" s="13">
        <f>P42*Index!$D$22</f>
        <v>7.5670737764432809</v>
      </c>
      <c r="R42" s="27"/>
      <c r="S42" s="25">
        <v>0.27026819014618098</v>
      </c>
      <c r="T42" s="6">
        <f t="shared" si="5"/>
        <v>0.27445734709344682</v>
      </c>
      <c r="U42" s="6">
        <f>T42*Index!$H$27</f>
        <v>0.30294955764848641</v>
      </c>
      <c r="W42" s="8">
        <v>7.87002333409177</v>
      </c>
      <c r="X42" s="9">
        <f t="shared" si="6"/>
        <v>7.87</v>
      </c>
      <c r="Y42" s="27"/>
    </row>
    <row r="43" spans="1:25">
      <c r="A43" s="23" t="s">
        <v>1599</v>
      </c>
      <c r="B43" s="2">
        <v>7</v>
      </c>
      <c r="C43" s="2">
        <v>15</v>
      </c>
      <c r="D43" s="2" t="s">
        <v>53</v>
      </c>
      <c r="E43" s="2" t="s">
        <v>215</v>
      </c>
      <c r="F43" s="7">
        <v>15</v>
      </c>
      <c r="G43" s="44">
        <v>4.669655434871415</v>
      </c>
      <c r="H43" s="45">
        <v>1.2211187730372499</v>
      </c>
      <c r="I43" s="26">
        <f t="shared" si="1"/>
        <v>3.4312836443850938</v>
      </c>
      <c r="J43" s="26">
        <f t="shared" si="2"/>
        <v>1.288426501527951</v>
      </c>
      <c r="K43" s="7">
        <v>15</v>
      </c>
      <c r="L43" s="25">
        <v>2.8542445965961698</v>
      </c>
      <c r="M43" s="25">
        <v>9.793722801374928</v>
      </c>
      <c r="N43" s="9">
        <f t="shared" si="3"/>
        <v>9.7899999999999991</v>
      </c>
      <c r="O43" s="6">
        <f t="shared" si="7"/>
        <v>9.833877064860566</v>
      </c>
      <c r="P43" s="6">
        <f t="shared" si="4"/>
        <v>9.9863021593659056</v>
      </c>
      <c r="Q43" s="13">
        <f>P43*Index!$D$22</f>
        <v>13.039953054048457</v>
      </c>
      <c r="R43" s="27"/>
      <c r="S43" s="25">
        <v>0.23772916195104765</v>
      </c>
      <c r="T43" s="6">
        <f t="shared" si="5"/>
        <v>0.24141396396128892</v>
      </c>
      <c r="U43" s="6">
        <f>T43*Index!$H$27</f>
        <v>0.26647584539734986</v>
      </c>
      <c r="W43" s="8">
        <v>13.3064288994458</v>
      </c>
      <c r="X43" s="9">
        <f t="shared" si="6"/>
        <v>13.31</v>
      </c>
      <c r="Y43" s="27"/>
    </row>
    <row r="44" spans="1:25">
      <c r="A44" s="23" t="s">
        <v>1600</v>
      </c>
      <c r="B44" s="2">
        <v>7</v>
      </c>
      <c r="C44" s="2">
        <v>15</v>
      </c>
      <c r="D44" s="2" t="s">
        <v>54</v>
      </c>
      <c r="E44" s="2" t="s">
        <v>215</v>
      </c>
      <c r="F44" s="7">
        <v>15</v>
      </c>
      <c r="G44" s="44">
        <v>5.2352758488618498</v>
      </c>
      <c r="H44" s="45">
        <v>1.2463914059541099</v>
      </c>
      <c r="I44" s="26">
        <f t="shared" si="1"/>
        <v>3.6030105593045954</v>
      </c>
      <c r="J44" s="26">
        <f t="shared" si="2"/>
        <v>1.4601534164474526</v>
      </c>
      <c r="K44" s="7">
        <v>15</v>
      </c>
      <c r="L44" s="25">
        <v>2.2830260632405199</v>
      </c>
      <c r="M44" s="25">
        <v>8.2257670130231517</v>
      </c>
      <c r="N44" s="9">
        <f t="shared" si="3"/>
        <v>8.23</v>
      </c>
      <c r="O44" s="6">
        <f t="shared" si="7"/>
        <v>8.259492657776546</v>
      </c>
      <c r="P44" s="6">
        <f t="shared" si="4"/>
        <v>8.3875147939720822</v>
      </c>
      <c r="Q44" s="13">
        <f>P44*Index!$D$22</f>
        <v>10.952282176937219</v>
      </c>
      <c r="R44" s="27"/>
      <c r="S44" s="25">
        <v>0.2767406115294575</v>
      </c>
      <c r="T44" s="6">
        <f t="shared" si="5"/>
        <v>0.28103009100816412</v>
      </c>
      <c r="U44" s="6">
        <f>T44*Index!$H$27</f>
        <v>0.31020463710832841</v>
      </c>
      <c r="W44" s="8">
        <v>11.2624868140456</v>
      </c>
      <c r="X44" s="9">
        <f t="shared" si="6"/>
        <v>11.26</v>
      </c>
      <c r="Y44" s="27"/>
    </row>
    <row r="45" spans="1:25">
      <c r="A45" s="23" t="s">
        <v>1601</v>
      </c>
      <c r="B45" s="2">
        <v>7</v>
      </c>
      <c r="C45" s="2">
        <v>15</v>
      </c>
      <c r="D45" s="2" t="s">
        <v>55</v>
      </c>
      <c r="E45" s="2" t="s">
        <v>215</v>
      </c>
      <c r="F45" s="7">
        <v>15</v>
      </c>
      <c r="G45" s="44">
        <v>4.9685573173722846</v>
      </c>
      <c r="H45" s="45">
        <v>1.25544972648085</v>
      </c>
      <c r="I45" s="26">
        <f t="shared" si="1"/>
        <v>3.5813599746160301</v>
      </c>
      <c r="J45" s="26">
        <f t="shared" si="2"/>
        <v>1.4385028317588873</v>
      </c>
      <c r="K45" s="7">
        <v>15</v>
      </c>
      <c r="L45" s="25">
        <v>1.7535960281198799</v>
      </c>
      <c r="M45" s="25">
        <v>6.2802586267541658</v>
      </c>
      <c r="N45" s="9">
        <f t="shared" si="3"/>
        <v>6.28</v>
      </c>
      <c r="O45" s="6">
        <f t="shared" si="7"/>
        <v>6.3060076871238575</v>
      </c>
      <c r="P45" s="6">
        <f t="shared" si="4"/>
        <v>6.4037508062742781</v>
      </c>
      <c r="Q45" s="13">
        <f>P45*Index!$D$22</f>
        <v>8.3619150062793395</v>
      </c>
      <c r="R45" s="27"/>
      <c r="S45" s="25">
        <v>0.19939759989575778</v>
      </c>
      <c r="T45" s="6">
        <f t="shared" si="5"/>
        <v>0.20248826269414205</v>
      </c>
      <c r="U45" s="6">
        <f>T45*Index!$H$27</f>
        <v>0.22350915456205525</v>
      </c>
      <c r="W45" s="8">
        <v>8.5854241608414004</v>
      </c>
      <c r="X45" s="9">
        <f t="shared" si="6"/>
        <v>8.59</v>
      </c>
      <c r="Y45" s="27"/>
    </row>
    <row r="46" spans="1:25">
      <c r="A46" s="23" t="s">
        <v>1602</v>
      </c>
      <c r="B46" s="2">
        <v>7</v>
      </c>
      <c r="C46" s="2">
        <v>15</v>
      </c>
      <c r="D46" s="2" t="s">
        <v>56</v>
      </c>
      <c r="E46" s="2" t="s">
        <v>215</v>
      </c>
      <c r="F46" s="7">
        <v>15</v>
      </c>
      <c r="G46" s="44">
        <v>4.530228638346065</v>
      </c>
      <c r="H46" s="45">
        <v>1.21009975957864</v>
      </c>
      <c r="I46" s="26">
        <f t="shared" si="1"/>
        <v>3.376217854254064</v>
      </c>
      <c r="J46" s="26">
        <f t="shared" si="2"/>
        <v>1.2333607113969212</v>
      </c>
      <c r="K46" s="7">
        <v>15</v>
      </c>
      <c r="L46" s="25">
        <v>1.6636206348726099</v>
      </c>
      <c r="M46" s="25">
        <v>5.6167456901623991</v>
      </c>
      <c r="N46" s="9">
        <f t="shared" si="3"/>
        <v>5.62</v>
      </c>
      <c r="O46" s="6">
        <f t="shared" si="7"/>
        <v>5.6397743474920645</v>
      </c>
      <c r="P46" s="6">
        <f t="shared" si="4"/>
        <v>5.727190849878192</v>
      </c>
      <c r="Q46" s="13">
        <f>P46*Index!$D$22</f>
        <v>7.4784738757323526</v>
      </c>
      <c r="R46" s="27"/>
      <c r="S46" s="25">
        <v>0.23972540422493532</v>
      </c>
      <c r="T46" s="6">
        <f t="shared" si="5"/>
        <v>0.24344114799042182</v>
      </c>
      <c r="U46" s="6">
        <f>T46*Index!$H$27</f>
        <v>0.26871347726037587</v>
      </c>
      <c r="W46" s="8">
        <v>7.7471873529927304</v>
      </c>
      <c r="X46" s="9">
        <f t="shared" si="6"/>
        <v>7.75</v>
      </c>
      <c r="Y46" s="27"/>
    </row>
    <row r="47" spans="1:25">
      <c r="A47" s="23" t="s">
        <v>1603</v>
      </c>
      <c r="B47" s="2">
        <v>7</v>
      </c>
      <c r="C47" s="2">
        <v>15</v>
      </c>
      <c r="D47" s="2" t="s">
        <v>57</v>
      </c>
      <c r="E47" s="2" t="s">
        <v>215</v>
      </c>
      <c r="F47" s="7">
        <v>15</v>
      </c>
      <c r="G47" s="44">
        <v>5.0153270045513496</v>
      </c>
      <c r="H47" s="45">
        <v>1.2888021113522801</v>
      </c>
      <c r="I47" s="26">
        <f t="shared" si="1"/>
        <v>3.6851136718388693</v>
      </c>
      <c r="J47" s="26">
        <f t="shared" si="2"/>
        <v>1.5422565289817265</v>
      </c>
      <c r="K47" s="7">
        <v>15</v>
      </c>
      <c r="L47" s="25">
        <v>1.86161087989579</v>
      </c>
      <c r="M47" s="25">
        <v>6.860247705147926</v>
      </c>
      <c r="N47" s="9">
        <f t="shared" si="3"/>
        <v>6.86</v>
      </c>
      <c r="O47" s="6">
        <f t="shared" si="7"/>
        <v>6.8883747207390327</v>
      </c>
      <c r="P47" s="6">
        <f t="shared" si="4"/>
        <v>6.9951445289104885</v>
      </c>
      <c r="Q47" s="13">
        <f>P47*Index!$D$22</f>
        <v>9.1341474359182211</v>
      </c>
      <c r="R47" s="27"/>
      <c r="S47" s="25">
        <v>0.26164124219893181</v>
      </c>
      <c r="T47" s="6">
        <f t="shared" si="5"/>
        <v>0.26569668145301528</v>
      </c>
      <c r="U47" s="6">
        <f>T47*Index!$H$27</f>
        <v>0.29327942198412255</v>
      </c>
      <c r="W47" s="8">
        <v>9.4274268579023506</v>
      </c>
      <c r="X47" s="9">
        <f t="shared" si="6"/>
        <v>9.43</v>
      </c>
      <c r="Y47" s="27"/>
    </row>
    <row r="48" spans="1:25">
      <c r="A48" s="23" t="s">
        <v>1604</v>
      </c>
      <c r="B48" s="2">
        <v>7</v>
      </c>
      <c r="C48" s="2">
        <v>15</v>
      </c>
      <c r="D48" s="2" t="s">
        <v>58</v>
      </c>
      <c r="E48" s="2" t="s">
        <v>215</v>
      </c>
      <c r="F48" s="7">
        <v>15</v>
      </c>
      <c r="G48" s="44">
        <v>5.1521476019169503</v>
      </c>
      <c r="H48" s="45">
        <v>1.1952279879429899</v>
      </c>
      <c r="I48" s="26">
        <f t="shared" si="1"/>
        <v>3.4409158329956209</v>
      </c>
      <c r="J48" s="26">
        <f t="shared" si="2"/>
        <v>1.2980586901384781</v>
      </c>
      <c r="K48" s="7">
        <v>15</v>
      </c>
      <c r="L48" s="25">
        <v>2.0546732998442701</v>
      </c>
      <c r="M48" s="25">
        <v>7.0699578890675001</v>
      </c>
      <c r="N48" s="9">
        <f t="shared" si="3"/>
        <v>7.07</v>
      </c>
      <c r="O48" s="6">
        <f t="shared" si="7"/>
        <v>7.0989447164126771</v>
      </c>
      <c r="P48" s="6">
        <f t="shared" si="4"/>
        <v>7.208978359517074</v>
      </c>
      <c r="Q48" s="13">
        <f>P48*Index!$D$22</f>
        <v>9.413368219345255</v>
      </c>
      <c r="R48" s="27"/>
      <c r="S48" s="25">
        <v>0.23753819740916807</v>
      </c>
      <c r="T48" s="6">
        <f t="shared" si="5"/>
        <v>0.24122003946901019</v>
      </c>
      <c r="U48" s="6">
        <f>T48*Index!$H$27</f>
        <v>0.26626178904296466</v>
      </c>
      <c r="W48" s="8">
        <v>9.6796300083882194</v>
      </c>
      <c r="X48" s="9">
        <f t="shared" si="6"/>
        <v>9.68</v>
      </c>
      <c r="Y48" s="27"/>
    </row>
    <row r="49" spans="1:25">
      <c r="A49" s="23" t="s">
        <v>1605</v>
      </c>
      <c r="B49" s="2">
        <v>7</v>
      </c>
      <c r="C49" s="2">
        <v>15</v>
      </c>
      <c r="D49" s="2" t="s">
        <v>59</v>
      </c>
      <c r="E49" s="2" t="s">
        <v>215</v>
      </c>
      <c r="F49" s="7">
        <v>15</v>
      </c>
      <c r="G49" s="44">
        <v>4.6242237510975102</v>
      </c>
      <c r="H49" s="45">
        <v>1.2402075911955299</v>
      </c>
      <c r="I49" s="26">
        <f t="shared" si="1"/>
        <v>3.4768730382043929</v>
      </c>
      <c r="J49" s="26">
        <f t="shared" si="2"/>
        <v>1.3340158953472501</v>
      </c>
      <c r="K49" s="7">
        <v>15</v>
      </c>
      <c r="L49" s="25">
        <v>1.6861766390466999</v>
      </c>
      <c r="M49" s="25">
        <v>5.8626220939515816</v>
      </c>
      <c r="N49" s="9">
        <f t="shared" si="3"/>
        <v>5.86</v>
      </c>
      <c r="O49" s="6">
        <f t="shared" si="7"/>
        <v>5.8866588445367833</v>
      </c>
      <c r="P49" s="6">
        <f t="shared" si="4"/>
        <v>5.9779020566271042</v>
      </c>
      <c r="Q49" s="13">
        <f>P49*Index!$D$22</f>
        <v>7.8058485449499759</v>
      </c>
      <c r="R49" s="27"/>
      <c r="S49" s="25">
        <v>0.20309529735668924</v>
      </c>
      <c r="T49" s="6">
        <f t="shared" si="5"/>
        <v>0.20624327446571794</v>
      </c>
      <c r="U49" s="6">
        <f>T49*Index!$H$27</f>
        <v>0.22765398495996933</v>
      </c>
      <c r="W49" s="8">
        <v>8.0335025299099492</v>
      </c>
      <c r="X49" s="9">
        <f t="shared" si="6"/>
        <v>8.0299999999999994</v>
      </c>
      <c r="Y49" s="27"/>
    </row>
    <row r="50" spans="1:25">
      <c r="A50" s="23" t="s">
        <v>1606</v>
      </c>
      <c r="B50" s="2">
        <v>8</v>
      </c>
      <c r="C50" s="2">
        <v>15</v>
      </c>
      <c r="D50" s="2" t="s">
        <v>52</v>
      </c>
      <c r="E50" s="2" t="s">
        <v>215</v>
      </c>
      <c r="F50" s="7">
        <v>15</v>
      </c>
      <c r="G50" s="44">
        <v>5.0573364921471997</v>
      </c>
      <c r="H50" s="45">
        <v>1.2630239944569399</v>
      </c>
      <c r="I50" s="26">
        <f t="shared" si="1"/>
        <v>3.1666121568098382</v>
      </c>
      <c r="J50" s="26">
        <f t="shared" si="2"/>
        <v>1.2916121568098382</v>
      </c>
      <c r="K50" s="7">
        <v>15</v>
      </c>
      <c r="L50" s="25">
        <v>1.57040954539942</v>
      </c>
      <c r="M50" s="25">
        <v>4.9728779576320266</v>
      </c>
      <c r="N50" s="9">
        <f t="shared" si="3"/>
        <v>4.97</v>
      </c>
      <c r="O50" s="6">
        <f t="shared" si="7"/>
        <v>4.9932667572583176</v>
      </c>
      <c r="P50" s="6">
        <f t="shared" si="4"/>
        <v>5.070662391995822</v>
      </c>
      <c r="Q50" s="13">
        <f>P50*Index!$D$22</f>
        <v>6.6211895543878709</v>
      </c>
      <c r="R50" s="27"/>
      <c r="S50" s="25">
        <v>0.23648466637790821</v>
      </c>
      <c r="T50" s="6">
        <f t="shared" si="5"/>
        <v>0.2401501787067658</v>
      </c>
      <c r="U50" s="6">
        <f>T50*Index!$H$27</f>
        <v>0.26508086294242544</v>
      </c>
      <c r="W50" s="8">
        <v>6.8862704173302998</v>
      </c>
      <c r="X50" s="9">
        <f t="shared" si="6"/>
        <v>6.89</v>
      </c>
      <c r="Y50" s="27"/>
    </row>
    <row r="51" spans="1:25">
      <c r="A51" s="23" t="s">
        <v>1607</v>
      </c>
      <c r="B51" s="2">
        <v>8</v>
      </c>
      <c r="C51" s="2">
        <v>15</v>
      </c>
      <c r="D51" s="2" t="s">
        <v>53</v>
      </c>
      <c r="E51" s="2" t="s">
        <v>215</v>
      </c>
      <c r="F51" s="7">
        <v>15</v>
      </c>
      <c r="G51" s="44">
        <v>4.669655434871415</v>
      </c>
      <c r="H51" s="45">
        <v>1.2211187730372499</v>
      </c>
      <c r="I51" s="26">
        <f t="shared" si="1"/>
        <v>3.0023731888369571</v>
      </c>
      <c r="J51" s="26">
        <f t="shared" si="2"/>
        <v>1.1273731888369571</v>
      </c>
      <c r="K51" s="7">
        <v>15</v>
      </c>
      <c r="L51" s="25">
        <v>2.8542445965961698</v>
      </c>
      <c r="M51" s="25">
        <v>8.5695074512030622</v>
      </c>
      <c r="N51" s="9">
        <f t="shared" si="3"/>
        <v>8.57</v>
      </c>
      <c r="O51" s="6">
        <f t="shared" si="7"/>
        <v>8.6046424317529944</v>
      </c>
      <c r="P51" s="6">
        <f t="shared" si="4"/>
        <v>8.7380143894451656</v>
      </c>
      <c r="Q51" s="13">
        <f>P51*Index!$D$22</f>
        <v>11.409958922292398</v>
      </c>
      <c r="R51" s="27"/>
      <c r="S51" s="25">
        <v>0.20801301670716671</v>
      </c>
      <c r="T51" s="6">
        <f t="shared" si="5"/>
        <v>0.21123721846612781</v>
      </c>
      <c r="U51" s="6">
        <f>T51*Index!$H$27</f>
        <v>0.23316636472268112</v>
      </c>
      <c r="W51" s="8">
        <v>11.643125287015099</v>
      </c>
      <c r="X51" s="9">
        <f t="shared" si="6"/>
        <v>11.64</v>
      </c>
      <c r="Y51" s="27"/>
    </row>
    <row r="52" spans="1:25">
      <c r="A52" s="23" t="s">
        <v>1608</v>
      </c>
      <c r="B52" s="2">
        <v>8</v>
      </c>
      <c r="C52" s="2">
        <v>15</v>
      </c>
      <c r="D52" s="2" t="s">
        <v>54</v>
      </c>
      <c r="E52" s="2" t="s">
        <v>215</v>
      </c>
      <c r="F52" s="7">
        <v>15</v>
      </c>
      <c r="G52" s="44">
        <v>5.2352758488618498</v>
      </c>
      <c r="H52" s="45">
        <v>1.2463914059541099</v>
      </c>
      <c r="I52" s="26">
        <f t="shared" si="1"/>
        <v>3.1526342393915208</v>
      </c>
      <c r="J52" s="26">
        <f t="shared" si="2"/>
        <v>1.2776342393915208</v>
      </c>
      <c r="K52" s="7">
        <v>15</v>
      </c>
      <c r="L52" s="25">
        <v>2.2830260632405199</v>
      </c>
      <c r="M52" s="25">
        <v>7.1975461363952569</v>
      </c>
      <c r="N52" s="9">
        <f t="shared" si="3"/>
        <v>7.2</v>
      </c>
      <c r="O52" s="6">
        <f t="shared" si="7"/>
        <v>7.2270560755544775</v>
      </c>
      <c r="P52" s="6">
        <f t="shared" si="4"/>
        <v>7.3390754447255722</v>
      </c>
      <c r="Q52" s="13">
        <f>P52*Index!$D$22</f>
        <v>9.5832469048200668</v>
      </c>
      <c r="R52" s="27"/>
      <c r="S52" s="25">
        <v>0.24214803508827568</v>
      </c>
      <c r="T52" s="6">
        <f t="shared" si="5"/>
        <v>0.24590132963214398</v>
      </c>
      <c r="U52" s="6">
        <f>T52*Index!$H$27</f>
        <v>0.27142905746978774</v>
      </c>
      <c r="W52" s="8">
        <v>9.8546759622898605</v>
      </c>
      <c r="X52" s="9">
        <f t="shared" si="6"/>
        <v>9.85</v>
      </c>
      <c r="Y52" s="27"/>
    </row>
    <row r="53" spans="1:25">
      <c r="A53" s="23" t="s">
        <v>1609</v>
      </c>
      <c r="B53" s="2">
        <v>8</v>
      </c>
      <c r="C53" s="2">
        <v>15</v>
      </c>
      <c r="D53" s="2" t="s">
        <v>55</v>
      </c>
      <c r="E53" s="2" t="s">
        <v>215</v>
      </c>
      <c r="F53" s="7">
        <v>15</v>
      </c>
      <c r="G53" s="44">
        <v>4.9685573173722846</v>
      </c>
      <c r="H53" s="45">
        <v>1.25544972648085</v>
      </c>
      <c r="I53" s="26">
        <f t="shared" si="1"/>
        <v>3.1336899777890261</v>
      </c>
      <c r="J53" s="26">
        <f t="shared" si="2"/>
        <v>1.2586899777890261</v>
      </c>
      <c r="K53" s="7">
        <v>15</v>
      </c>
      <c r="L53" s="25">
        <v>1.7535960281198799</v>
      </c>
      <c r="M53" s="25">
        <v>5.4952262984099232</v>
      </c>
      <c r="N53" s="9">
        <f t="shared" si="3"/>
        <v>5.5</v>
      </c>
      <c r="O53" s="6">
        <f t="shared" si="7"/>
        <v>5.5177567262334035</v>
      </c>
      <c r="P53" s="6">
        <f t="shared" si="4"/>
        <v>5.6032819554900213</v>
      </c>
      <c r="Q53" s="13">
        <f>P53*Index!$D$22</f>
        <v>7.3166756304944593</v>
      </c>
      <c r="R53" s="27"/>
      <c r="S53" s="25">
        <v>0.17447289990878803</v>
      </c>
      <c r="T53" s="6">
        <f t="shared" si="5"/>
        <v>0.17717722985737425</v>
      </c>
      <c r="U53" s="6">
        <f>T53*Index!$H$27</f>
        <v>0.19557051024179828</v>
      </c>
      <c r="W53" s="8">
        <v>7.5122461407362602</v>
      </c>
      <c r="X53" s="9">
        <f t="shared" si="6"/>
        <v>7.51</v>
      </c>
      <c r="Y53" s="27"/>
    </row>
    <row r="54" spans="1:25">
      <c r="A54" s="23" t="s">
        <v>1610</v>
      </c>
      <c r="B54" s="2">
        <v>8</v>
      </c>
      <c r="C54" s="2">
        <v>15</v>
      </c>
      <c r="D54" s="2" t="s">
        <v>56</v>
      </c>
      <c r="E54" s="2" t="s">
        <v>215</v>
      </c>
      <c r="F54" s="7">
        <v>15</v>
      </c>
      <c r="G54" s="44">
        <v>4.530228638346065</v>
      </c>
      <c r="H54" s="45">
        <v>1.21009975957864</v>
      </c>
      <c r="I54" s="26">
        <f t="shared" si="1"/>
        <v>2.9541906224723058</v>
      </c>
      <c r="J54" s="26">
        <f t="shared" si="2"/>
        <v>1.0791906224723058</v>
      </c>
      <c r="K54" s="7">
        <v>15</v>
      </c>
      <c r="L54" s="25">
        <v>1.6636206348726099</v>
      </c>
      <c r="M54" s="25">
        <v>4.9146524788921013</v>
      </c>
      <c r="N54" s="9">
        <f t="shared" si="3"/>
        <v>4.91</v>
      </c>
      <c r="O54" s="6">
        <f t="shared" si="7"/>
        <v>4.9348025540555591</v>
      </c>
      <c r="P54" s="6">
        <f t="shared" si="4"/>
        <v>5.0112919936434208</v>
      </c>
      <c r="Q54" s="13">
        <f>P54*Index!$D$22</f>
        <v>6.5436646412658126</v>
      </c>
      <c r="R54" s="27"/>
      <c r="S54" s="25">
        <v>0.20975972869681869</v>
      </c>
      <c r="T54" s="6">
        <f t="shared" si="5"/>
        <v>0.21301100449161939</v>
      </c>
      <c r="U54" s="6">
        <f>T54*Index!$H$27</f>
        <v>0.23512429260282922</v>
      </c>
      <c r="W54" s="8">
        <v>6.7787889338686398</v>
      </c>
      <c r="X54" s="9">
        <f t="shared" si="6"/>
        <v>6.78</v>
      </c>
      <c r="Y54" s="27"/>
    </row>
    <row r="55" spans="1:25">
      <c r="A55" s="23" t="s">
        <v>1611</v>
      </c>
      <c r="B55" s="2">
        <v>8</v>
      </c>
      <c r="C55" s="2">
        <v>15</v>
      </c>
      <c r="D55" s="2" t="s">
        <v>57</v>
      </c>
      <c r="E55" s="2" t="s">
        <v>215</v>
      </c>
      <c r="F55" s="7">
        <v>15</v>
      </c>
      <c r="G55" s="44">
        <v>5.0153270045513496</v>
      </c>
      <c r="H55" s="45">
        <v>1.2888021113522801</v>
      </c>
      <c r="I55" s="26">
        <f t="shared" si="1"/>
        <v>3.2244744628590105</v>
      </c>
      <c r="J55" s="26">
        <f t="shared" si="2"/>
        <v>1.3494744628590105</v>
      </c>
      <c r="K55" s="7">
        <v>15</v>
      </c>
      <c r="L55" s="25">
        <v>1.86161087989579</v>
      </c>
      <c r="M55" s="25">
        <v>6.00271674200446</v>
      </c>
      <c r="N55" s="9">
        <f t="shared" si="3"/>
        <v>6</v>
      </c>
      <c r="O55" s="6">
        <f t="shared" si="7"/>
        <v>6.0273278806466779</v>
      </c>
      <c r="P55" s="6">
        <f t="shared" si="4"/>
        <v>6.1207514627967017</v>
      </c>
      <c r="Q55" s="13">
        <f>P55*Index!$D$22</f>
        <v>7.9923790064284752</v>
      </c>
      <c r="R55" s="27"/>
      <c r="S55" s="25">
        <v>0.22893608692406492</v>
      </c>
      <c r="T55" s="6">
        <f t="shared" si="5"/>
        <v>0.23248459627138793</v>
      </c>
      <c r="U55" s="6">
        <f>T55*Index!$H$27</f>
        <v>0.25661949423610675</v>
      </c>
      <c r="W55" s="8">
        <v>8.2489985006645892</v>
      </c>
      <c r="X55" s="9">
        <f t="shared" si="6"/>
        <v>8.25</v>
      </c>
      <c r="Y55" s="27"/>
    </row>
    <row r="56" spans="1:25">
      <c r="A56" s="23" t="s">
        <v>1612</v>
      </c>
      <c r="B56" s="2">
        <v>8</v>
      </c>
      <c r="C56" s="2">
        <v>15</v>
      </c>
      <c r="D56" s="2" t="s">
        <v>58</v>
      </c>
      <c r="E56" s="2" t="s">
        <v>215</v>
      </c>
      <c r="F56" s="7">
        <v>15</v>
      </c>
      <c r="G56" s="44">
        <v>5.1521476019169503</v>
      </c>
      <c r="H56" s="45">
        <v>1.1952279879429899</v>
      </c>
      <c r="I56" s="26">
        <f t="shared" si="1"/>
        <v>3.0108013538711682</v>
      </c>
      <c r="J56" s="26">
        <f t="shared" si="2"/>
        <v>1.1358013538711682</v>
      </c>
      <c r="K56" s="7">
        <v>15</v>
      </c>
      <c r="L56" s="25">
        <v>2.0546732998442701</v>
      </c>
      <c r="M56" s="25">
        <v>6.1862131529340854</v>
      </c>
      <c r="N56" s="9">
        <f t="shared" si="3"/>
        <v>6.19</v>
      </c>
      <c r="O56" s="6">
        <f t="shared" si="7"/>
        <v>6.211576626861115</v>
      </c>
      <c r="P56" s="6">
        <f t="shared" si="4"/>
        <v>6.3078560645774626</v>
      </c>
      <c r="Q56" s="13">
        <f>P56*Index!$D$22</f>
        <v>8.2366971919271279</v>
      </c>
      <c r="R56" s="27"/>
      <c r="S56" s="25">
        <v>0.20784592273302213</v>
      </c>
      <c r="T56" s="6">
        <f t="shared" si="5"/>
        <v>0.21106753453538399</v>
      </c>
      <c r="U56" s="6">
        <f>T56*Index!$H$27</f>
        <v>0.23297906541259417</v>
      </c>
      <c r="W56" s="8">
        <v>8.4696762573397297</v>
      </c>
      <c r="X56" s="9">
        <f t="shared" si="6"/>
        <v>8.4700000000000006</v>
      </c>
      <c r="Y56" s="27"/>
    </row>
    <row r="57" spans="1:25">
      <c r="A57" s="23" t="s">
        <v>1613</v>
      </c>
      <c r="B57" s="2">
        <v>8</v>
      </c>
      <c r="C57" s="2">
        <v>15</v>
      </c>
      <c r="D57" s="2" t="s">
        <v>59</v>
      </c>
      <c r="E57" s="2" t="s">
        <v>215</v>
      </c>
      <c r="F57" s="7">
        <v>15</v>
      </c>
      <c r="G57" s="44">
        <v>4.6242237510975102</v>
      </c>
      <c r="H57" s="45">
        <v>1.2402075911955299</v>
      </c>
      <c r="I57" s="26">
        <f t="shared" si="1"/>
        <v>3.0422639084288439</v>
      </c>
      <c r="J57" s="26">
        <f t="shared" si="2"/>
        <v>1.1672639084288439</v>
      </c>
      <c r="K57" s="7">
        <v>15</v>
      </c>
      <c r="L57" s="25">
        <v>1.6861766390466999</v>
      </c>
      <c r="M57" s="25">
        <v>5.1297943322076405</v>
      </c>
      <c r="N57" s="9">
        <f t="shared" si="3"/>
        <v>5.13</v>
      </c>
      <c r="O57" s="6">
        <f t="shared" si="7"/>
        <v>5.1508264889696918</v>
      </c>
      <c r="P57" s="6">
        <f t="shared" si="4"/>
        <v>5.2306642995487227</v>
      </c>
      <c r="Q57" s="13">
        <f>P57*Index!$D$22</f>
        <v>6.830117476831238</v>
      </c>
      <c r="R57" s="27"/>
      <c r="S57" s="25">
        <v>0.1777083851871028</v>
      </c>
      <c r="T57" s="6">
        <f t="shared" si="5"/>
        <v>0.1804628651575029</v>
      </c>
      <c r="U57" s="6">
        <f>T57*Index!$H$27</f>
        <v>0.19919723683997284</v>
      </c>
      <c r="W57" s="8">
        <v>7.0293147136712104</v>
      </c>
      <c r="X57" s="9">
        <f t="shared" si="6"/>
        <v>7.03</v>
      </c>
      <c r="Y57" s="27"/>
    </row>
    <row r="58" spans="1:25">
      <c r="A58" s="23" t="s">
        <v>1614</v>
      </c>
      <c r="B58" s="2">
        <v>9</v>
      </c>
      <c r="C58" s="2">
        <v>15</v>
      </c>
      <c r="D58" s="2" t="s">
        <v>52</v>
      </c>
      <c r="E58" s="2" t="s">
        <v>215</v>
      </c>
      <c r="F58" s="7">
        <v>15</v>
      </c>
      <c r="G58" s="44">
        <v>5.0573364921471997</v>
      </c>
      <c r="H58" s="45">
        <v>1.2630239944569399</v>
      </c>
      <c r="I58" s="26">
        <f t="shared" si="1"/>
        <v>2.8147663616087453</v>
      </c>
      <c r="J58" s="26">
        <f t="shared" si="2"/>
        <v>1.1480996949420785</v>
      </c>
      <c r="K58" s="7">
        <v>15</v>
      </c>
      <c r="L58" s="25">
        <v>1.57040954539942</v>
      </c>
      <c r="M58" s="25">
        <v>4.420335962339581</v>
      </c>
      <c r="N58" s="9">
        <f t="shared" si="3"/>
        <v>4.42</v>
      </c>
      <c r="O58" s="6">
        <f t="shared" si="7"/>
        <v>4.4384593397851733</v>
      </c>
      <c r="P58" s="6">
        <f t="shared" si="4"/>
        <v>4.5072554595518435</v>
      </c>
      <c r="Q58" s="13">
        <f>P58*Index!$D$22</f>
        <v>5.885501826122554</v>
      </c>
      <c r="R58" s="27"/>
      <c r="S58" s="25">
        <v>0.21020859233591843</v>
      </c>
      <c r="T58" s="6">
        <f t="shared" si="5"/>
        <v>0.21346682551712517</v>
      </c>
      <c r="U58" s="6">
        <f>T58*Index!$H$27</f>
        <v>0.23562743372660039</v>
      </c>
      <c r="W58" s="8">
        <v>6.1211292598491598</v>
      </c>
      <c r="X58" s="9">
        <f t="shared" si="6"/>
        <v>6.12</v>
      </c>
      <c r="Y58" s="27"/>
    </row>
    <row r="59" spans="1:25">
      <c r="A59" s="23" t="s">
        <v>1615</v>
      </c>
      <c r="B59" s="2">
        <v>9</v>
      </c>
      <c r="C59" s="2">
        <v>15</v>
      </c>
      <c r="D59" s="2" t="s">
        <v>53</v>
      </c>
      <c r="E59" s="2" t="s">
        <v>215</v>
      </c>
      <c r="F59" s="7">
        <v>15</v>
      </c>
      <c r="G59" s="44">
        <v>4.669655434871415</v>
      </c>
      <c r="H59" s="45">
        <v>1.2211187730372499</v>
      </c>
      <c r="I59" s="26">
        <f t="shared" si="1"/>
        <v>2.6687761678550732</v>
      </c>
      <c r="J59" s="26">
        <f t="shared" si="2"/>
        <v>1.0021095011884065</v>
      </c>
      <c r="K59" s="7">
        <v>15</v>
      </c>
      <c r="L59" s="25">
        <v>2.8542445965961698</v>
      </c>
      <c r="M59" s="25">
        <v>7.617339956624944</v>
      </c>
      <c r="N59" s="9">
        <f t="shared" si="3"/>
        <v>7.62</v>
      </c>
      <c r="O59" s="6">
        <f t="shared" si="7"/>
        <v>7.6485710504471065</v>
      </c>
      <c r="P59" s="6">
        <f t="shared" si="4"/>
        <v>7.767123901729037</v>
      </c>
      <c r="Q59" s="13">
        <f>P59*Index!$D$22</f>
        <v>10.142185708704355</v>
      </c>
      <c r="R59" s="27"/>
      <c r="S59" s="25">
        <v>0.18490045929525922</v>
      </c>
      <c r="T59" s="6">
        <f t="shared" si="5"/>
        <v>0.18776641641433575</v>
      </c>
      <c r="U59" s="6">
        <f>T59*Index!$H$27</f>
        <v>0.20725899086460534</v>
      </c>
      <c r="W59" s="8">
        <v>10.349444699569</v>
      </c>
      <c r="X59" s="9">
        <f t="shared" si="6"/>
        <v>10.35</v>
      </c>
      <c r="Y59" s="27"/>
    </row>
    <row r="60" spans="1:25">
      <c r="A60" s="23" t="s">
        <v>1616</v>
      </c>
      <c r="B60" s="2">
        <v>9</v>
      </c>
      <c r="C60" s="2">
        <v>15</v>
      </c>
      <c r="D60" s="2" t="s">
        <v>54</v>
      </c>
      <c r="E60" s="2" t="s">
        <v>215</v>
      </c>
      <c r="F60" s="7">
        <v>15</v>
      </c>
      <c r="G60" s="44">
        <v>5.2352758488618498</v>
      </c>
      <c r="H60" s="45">
        <v>1.2463914059541099</v>
      </c>
      <c r="I60" s="26">
        <f t="shared" si="1"/>
        <v>2.8023415461257963</v>
      </c>
      <c r="J60" s="26">
        <f t="shared" si="2"/>
        <v>1.1356748794591296</v>
      </c>
      <c r="K60" s="7">
        <v>15</v>
      </c>
      <c r="L60" s="25">
        <v>2.2830260632405199</v>
      </c>
      <c r="M60" s="25">
        <v>6.3978187879069157</v>
      </c>
      <c r="N60" s="9">
        <f t="shared" si="3"/>
        <v>6.4</v>
      </c>
      <c r="O60" s="6">
        <f t="shared" si="7"/>
        <v>6.4240498449373344</v>
      </c>
      <c r="P60" s="6">
        <f t="shared" si="4"/>
        <v>6.5236226175338636</v>
      </c>
      <c r="Q60" s="13">
        <f>P60*Index!$D$22</f>
        <v>8.5184416931734201</v>
      </c>
      <c r="R60" s="27"/>
      <c r="S60" s="25">
        <v>0.2152426978562445</v>
      </c>
      <c r="T60" s="6">
        <f t="shared" si="5"/>
        <v>0.2185789596730163</v>
      </c>
      <c r="U60" s="6">
        <f>T60*Index!$H$27</f>
        <v>0.24127027330647738</v>
      </c>
      <c r="W60" s="8">
        <v>8.7597119664798999</v>
      </c>
      <c r="X60" s="9">
        <f t="shared" si="6"/>
        <v>8.76</v>
      </c>
      <c r="Y60" s="27"/>
    </row>
    <row r="61" spans="1:25">
      <c r="A61" s="23" t="s">
        <v>1617</v>
      </c>
      <c r="B61" s="2">
        <v>9</v>
      </c>
      <c r="C61" s="2">
        <v>15</v>
      </c>
      <c r="D61" s="2" t="s">
        <v>55</v>
      </c>
      <c r="E61" s="2" t="s">
        <v>215</v>
      </c>
      <c r="F61" s="7">
        <v>15</v>
      </c>
      <c r="G61" s="44">
        <v>4.9685573173722846</v>
      </c>
      <c r="H61" s="45">
        <v>1.25544972648085</v>
      </c>
      <c r="I61" s="26">
        <f t="shared" si="1"/>
        <v>2.7855022024791345</v>
      </c>
      <c r="J61" s="26">
        <f t="shared" si="2"/>
        <v>1.1188355358124678</v>
      </c>
      <c r="K61" s="7">
        <v>15</v>
      </c>
      <c r="L61" s="25">
        <v>1.7535960281198799</v>
      </c>
      <c r="M61" s="25">
        <v>4.884645598586598</v>
      </c>
      <c r="N61" s="9">
        <f t="shared" si="3"/>
        <v>4.88</v>
      </c>
      <c r="O61" s="6">
        <f t="shared" si="7"/>
        <v>4.9046726455408027</v>
      </c>
      <c r="P61" s="6">
        <f t="shared" si="4"/>
        <v>4.9806950715466858</v>
      </c>
      <c r="Q61" s="13">
        <f>P61*Index!$D$22</f>
        <v>6.5037116715506302</v>
      </c>
      <c r="R61" s="27"/>
      <c r="S61" s="25">
        <v>0.15508702214114506</v>
      </c>
      <c r="T61" s="6">
        <f t="shared" si="5"/>
        <v>0.15749087098433281</v>
      </c>
      <c r="U61" s="6">
        <f>T61*Index!$H$27</f>
        <v>0.1738404535482653</v>
      </c>
      <c r="W61" s="8">
        <v>6.6775521250988996</v>
      </c>
      <c r="X61" s="9">
        <f t="shared" si="6"/>
        <v>6.68</v>
      </c>
      <c r="Y61" s="27"/>
    </row>
    <row r="62" spans="1:25">
      <c r="A62" s="23" t="s">
        <v>1618</v>
      </c>
      <c r="B62" s="2">
        <v>9</v>
      </c>
      <c r="C62" s="2">
        <v>15</v>
      </c>
      <c r="D62" s="2" t="s">
        <v>56</v>
      </c>
      <c r="E62" s="2" t="s">
        <v>215</v>
      </c>
      <c r="F62" s="7">
        <v>15</v>
      </c>
      <c r="G62" s="44">
        <v>4.530228638346065</v>
      </c>
      <c r="H62" s="45">
        <v>1.21009975957864</v>
      </c>
      <c r="I62" s="26">
        <f t="shared" si="1"/>
        <v>2.6259472199753828</v>
      </c>
      <c r="J62" s="26">
        <f t="shared" si="2"/>
        <v>0.95928055330871609</v>
      </c>
      <c r="K62" s="7">
        <v>15</v>
      </c>
      <c r="L62" s="25">
        <v>1.6636206348726099</v>
      </c>
      <c r="M62" s="25">
        <v>4.368579981237418</v>
      </c>
      <c r="N62" s="9">
        <f t="shared" si="3"/>
        <v>4.37</v>
      </c>
      <c r="O62" s="6">
        <f t="shared" si="7"/>
        <v>4.3864911591604914</v>
      </c>
      <c r="P62" s="6">
        <f t="shared" si="4"/>
        <v>4.4544817721274796</v>
      </c>
      <c r="Q62" s="13">
        <f>P62*Index!$D$22</f>
        <v>5.8165907922362701</v>
      </c>
      <c r="R62" s="27"/>
      <c r="S62" s="25">
        <v>0.1864530921749501</v>
      </c>
      <c r="T62" s="6">
        <f t="shared" si="5"/>
        <v>0.18934311510366184</v>
      </c>
      <c r="U62" s="6">
        <f>T62*Index!$H$27</f>
        <v>0.20899937120251502</v>
      </c>
      <c r="W62" s="8">
        <v>6.0255901634387898</v>
      </c>
      <c r="X62" s="9">
        <f t="shared" si="6"/>
        <v>6.03</v>
      </c>
      <c r="Y62" s="27"/>
    </row>
    <row r="63" spans="1:25">
      <c r="A63" s="23" t="s">
        <v>1619</v>
      </c>
      <c r="B63" s="2">
        <v>9</v>
      </c>
      <c r="C63" s="2">
        <v>15</v>
      </c>
      <c r="D63" s="2" t="s">
        <v>57</v>
      </c>
      <c r="E63" s="2" t="s">
        <v>215</v>
      </c>
      <c r="F63" s="7">
        <v>15</v>
      </c>
      <c r="G63" s="44">
        <v>5.0153270045513496</v>
      </c>
      <c r="H63" s="45">
        <v>1.2888021113522801</v>
      </c>
      <c r="I63" s="26">
        <f t="shared" si="1"/>
        <v>2.8661995225413426</v>
      </c>
      <c r="J63" s="26">
        <f t="shared" si="2"/>
        <v>1.1995328558746758</v>
      </c>
      <c r="K63" s="7">
        <v>15</v>
      </c>
      <c r="L63" s="25">
        <v>1.86161087989579</v>
      </c>
      <c r="M63" s="25">
        <v>5.3357482151150784</v>
      </c>
      <c r="N63" s="9">
        <f t="shared" si="3"/>
        <v>5.34</v>
      </c>
      <c r="O63" s="6">
        <f t="shared" si="7"/>
        <v>5.3576247827970498</v>
      </c>
      <c r="P63" s="6">
        <f t="shared" si="4"/>
        <v>5.4406679669304046</v>
      </c>
      <c r="Q63" s="13">
        <f>P63*Index!$D$22</f>
        <v>7.1043368946030929</v>
      </c>
      <c r="R63" s="27"/>
      <c r="S63" s="25">
        <v>0.20349874393250236</v>
      </c>
      <c r="T63" s="6">
        <f t="shared" si="5"/>
        <v>0.20665297446345615</v>
      </c>
      <c r="U63" s="6">
        <f>T63*Index!$H$27</f>
        <v>0.2281062170987618</v>
      </c>
      <c r="W63" s="8">
        <v>7.3324431117018598</v>
      </c>
      <c r="X63" s="9">
        <f t="shared" si="6"/>
        <v>7.33</v>
      </c>
      <c r="Y63" s="27"/>
    </row>
    <row r="64" spans="1:25">
      <c r="A64" s="23" t="s">
        <v>1620</v>
      </c>
      <c r="B64" s="2">
        <v>9</v>
      </c>
      <c r="C64" s="2">
        <v>15</v>
      </c>
      <c r="D64" s="2" t="s">
        <v>58</v>
      </c>
      <c r="E64" s="2" t="s">
        <v>215</v>
      </c>
      <c r="F64" s="7">
        <v>15</v>
      </c>
      <c r="G64" s="44">
        <v>5.1521476019169503</v>
      </c>
      <c r="H64" s="45">
        <v>1.1952279879429899</v>
      </c>
      <c r="I64" s="26">
        <f t="shared" si="1"/>
        <v>2.6762678701077052</v>
      </c>
      <c r="J64" s="26">
        <f t="shared" si="2"/>
        <v>1.0096012034410384</v>
      </c>
      <c r="K64" s="7">
        <v>15</v>
      </c>
      <c r="L64" s="25">
        <v>2.0546732998442701</v>
      </c>
      <c r="M64" s="25">
        <v>5.4988561359413914</v>
      </c>
      <c r="N64" s="9">
        <f t="shared" si="3"/>
        <v>5.5</v>
      </c>
      <c r="O64" s="6">
        <f t="shared" si="7"/>
        <v>5.5214014460987508</v>
      </c>
      <c r="P64" s="6">
        <f t="shared" si="4"/>
        <v>5.606983168513282</v>
      </c>
      <c r="Q64" s="13">
        <f>P64*Index!$D$22</f>
        <v>7.3215086150463122</v>
      </c>
      <c r="R64" s="27"/>
      <c r="S64" s="25">
        <v>0.18475193131824177</v>
      </c>
      <c r="T64" s="6">
        <f t="shared" si="5"/>
        <v>0.18761558625367453</v>
      </c>
      <c r="U64" s="6">
        <f>T64*Index!$H$27</f>
        <v>0.20709250258897244</v>
      </c>
      <c r="W64" s="8">
        <v>7.5286011176352901</v>
      </c>
      <c r="X64" s="9">
        <f t="shared" si="6"/>
        <v>7.53</v>
      </c>
      <c r="Y64" s="27"/>
    </row>
    <row r="65" spans="1:25">
      <c r="A65" s="23" t="s">
        <v>1621</v>
      </c>
      <c r="B65" s="2">
        <v>9</v>
      </c>
      <c r="C65" s="2">
        <v>15</v>
      </c>
      <c r="D65" s="2" t="s">
        <v>59</v>
      </c>
      <c r="E65" s="2" t="s">
        <v>215</v>
      </c>
      <c r="F65" s="7">
        <v>15</v>
      </c>
      <c r="G65" s="44">
        <v>4.6242237510975102</v>
      </c>
      <c r="H65" s="45">
        <v>1.2402075911955299</v>
      </c>
      <c r="I65" s="26">
        <f t="shared" si="1"/>
        <v>2.7042345852700835</v>
      </c>
      <c r="J65" s="26">
        <f t="shared" si="2"/>
        <v>1.0375679186034168</v>
      </c>
      <c r="K65" s="7">
        <v>15</v>
      </c>
      <c r="L65" s="25">
        <v>1.6861766390466999</v>
      </c>
      <c r="M65" s="25">
        <v>4.5598171841845678</v>
      </c>
      <c r="N65" s="9">
        <f t="shared" si="3"/>
        <v>4.5599999999999996</v>
      </c>
      <c r="O65" s="6">
        <f t="shared" si="7"/>
        <v>4.5785124346397241</v>
      </c>
      <c r="P65" s="6">
        <f t="shared" si="4"/>
        <v>4.6494793773766405</v>
      </c>
      <c r="Q65" s="13">
        <f>P65*Index!$D$22</f>
        <v>6.0712155349610981</v>
      </c>
      <c r="R65" s="27"/>
      <c r="S65" s="25">
        <v>0.15796300905520275</v>
      </c>
      <c r="T65" s="6">
        <f t="shared" si="5"/>
        <v>0.16041143569555841</v>
      </c>
      <c r="U65" s="6">
        <f>T65*Index!$H$27</f>
        <v>0.17706421052442059</v>
      </c>
      <c r="W65" s="8">
        <v>6.2482797454855197</v>
      </c>
      <c r="X65" s="9">
        <f t="shared" si="6"/>
        <v>6.25</v>
      </c>
      <c r="Y65" s="27"/>
    </row>
    <row r="66" spans="1:25">
      <c r="A66" s="23" t="s">
        <v>1622</v>
      </c>
      <c r="B66" s="2">
        <v>10</v>
      </c>
      <c r="C66" s="2">
        <v>15</v>
      </c>
      <c r="D66" s="2" t="s">
        <v>52</v>
      </c>
      <c r="E66" s="2" t="s">
        <v>215</v>
      </c>
      <c r="F66" s="7">
        <v>15</v>
      </c>
      <c r="G66" s="44">
        <v>5.0573364921471997</v>
      </c>
      <c r="H66" s="45">
        <v>1.2630239944569399</v>
      </c>
      <c r="I66" s="26">
        <f t="shared" si="1"/>
        <v>2.5332897254478706</v>
      </c>
      <c r="J66" s="26">
        <f t="shared" si="2"/>
        <v>1.0332897254478706</v>
      </c>
      <c r="K66" s="7">
        <v>15</v>
      </c>
      <c r="L66" s="25">
        <v>1.57040954539942</v>
      </c>
      <c r="M66" s="25">
        <v>3.9783023661056203</v>
      </c>
      <c r="N66" s="9">
        <f t="shared" si="3"/>
        <v>3.98</v>
      </c>
      <c r="O66" s="6">
        <f t="shared" ref="O66:O73" si="8">M66*(1.0041)</f>
        <v>3.9946134058066534</v>
      </c>
      <c r="P66" s="6">
        <f t="shared" si="4"/>
        <v>4.0565299135966564</v>
      </c>
      <c r="Q66" s="13">
        <f>P66*Index!$D$22</f>
        <v>5.2969516435102948</v>
      </c>
      <c r="R66" s="27"/>
      <c r="S66" s="25">
        <v>0.18918773310232698</v>
      </c>
      <c r="T66" s="6">
        <f t="shared" si="5"/>
        <v>0.19212014296541305</v>
      </c>
      <c r="U66" s="6">
        <f>T66*Index!$H$27</f>
        <v>0.21206469035394079</v>
      </c>
      <c r="W66" s="8">
        <v>5.5090163338642402</v>
      </c>
      <c r="X66" s="9">
        <f t="shared" si="6"/>
        <v>5.51</v>
      </c>
      <c r="Y66" s="27"/>
    </row>
    <row r="67" spans="1:25">
      <c r="A67" s="23" t="s">
        <v>1623</v>
      </c>
      <c r="B67" s="2">
        <v>10</v>
      </c>
      <c r="C67" s="2">
        <v>15</v>
      </c>
      <c r="D67" s="2" t="s">
        <v>53</v>
      </c>
      <c r="E67" s="2" t="s">
        <v>215</v>
      </c>
      <c r="F67" s="7">
        <v>15</v>
      </c>
      <c r="G67" s="44">
        <v>4.669655434871415</v>
      </c>
      <c r="H67" s="45">
        <v>1.2211187730372499</v>
      </c>
      <c r="I67" s="26">
        <f t="shared" ref="I67:I73" si="9">(F67+G67)*H67/B67</f>
        <v>2.4018985510695656</v>
      </c>
      <c r="J67" s="26">
        <f t="shared" ref="J67:J73" si="10">I67-F67/B67</f>
        <v>0.90189855106956562</v>
      </c>
      <c r="K67" s="7">
        <v>15</v>
      </c>
      <c r="L67" s="25">
        <v>2.8542445965961698</v>
      </c>
      <c r="M67" s="25">
        <v>6.8556059609624507</v>
      </c>
      <c r="N67" s="9">
        <f t="shared" ref="N67:N73" si="11">ROUND(L67*I67,2)</f>
        <v>6.86</v>
      </c>
      <c r="O67" s="6">
        <f t="shared" si="8"/>
        <v>6.8837139454023966</v>
      </c>
      <c r="P67" s="6">
        <f t="shared" ref="P67:P73" si="12">O67*(1.0155)</f>
        <v>6.9904115115561343</v>
      </c>
      <c r="Q67" s="13">
        <f>P67*Index!$D$22</f>
        <v>9.1279671378339202</v>
      </c>
      <c r="R67" s="27"/>
      <c r="S67" s="25">
        <v>0.16641041336573351</v>
      </c>
      <c r="T67" s="6">
        <f t="shared" ref="T67:T73" si="13">S67*(1.0155)</f>
        <v>0.16898977477290239</v>
      </c>
      <c r="U67" s="6">
        <f>T67*Index!$H$27</f>
        <v>0.18653309177814506</v>
      </c>
      <c r="W67" s="8">
        <v>9.3145002296120705</v>
      </c>
      <c r="X67" s="9">
        <f t="shared" ref="X67:X73" si="14">ROUND(Q67+U67,2)</f>
        <v>9.31</v>
      </c>
      <c r="Y67" s="27"/>
    </row>
    <row r="68" spans="1:25">
      <c r="A68" s="23" t="s">
        <v>1624</v>
      </c>
      <c r="B68" s="2">
        <v>10</v>
      </c>
      <c r="C68" s="2">
        <v>15</v>
      </c>
      <c r="D68" s="2" t="s">
        <v>54</v>
      </c>
      <c r="E68" s="2" t="s">
        <v>215</v>
      </c>
      <c r="F68" s="7">
        <v>15</v>
      </c>
      <c r="G68" s="44">
        <v>5.2352758488618498</v>
      </c>
      <c r="H68" s="45">
        <v>1.2463914059541099</v>
      </c>
      <c r="I68" s="26">
        <f t="shared" si="9"/>
        <v>2.5221073915132166</v>
      </c>
      <c r="J68" s="26">
        <f t="shared" si="10"/>
        <v>1.0221073915132166</v>
      </c>
      <c r="K68" s="7">
        <v>15</v>
      </c>
      <c r="L68" s="25">
        <v>2.2830260632405199</v>
      </c>
      <c r="M68" s="25">
        <v>5.7580369091162247</v>
      </c>
      <c r="N68" s="9">
        <f t="shared" si="11"/>
        <v>5.76</v>
      </c>
      <c r="O68" s="6">
        <f t="shared" si="8"/>
        <v>5.7816448604436008</v>
      </c>
      <c r="P68" s="6">
        <f t="shared" si="12"/>
        <v>5.8712603557804774</v>
      </c>
      <c r="Q68" s="13">
        <f>P68*Index!$D$22</f>
        <v>7.6665975238560788</v>
      </c>
      <c r="R68" s="27"/>
      <c r="S68" s="25">
        <v>0.19371842807062004</v>
      </c>
      <c r="T68" s="6">
        <f t="shared" si="13"/>
        <v>0.19672106370571465</v>
      </c>
      <c r="U68" s="6">
        <f>T68*Index!$H$27</f>
        <v>0.21714324597582962</v>
      </c>
      <c r="W68" s="8">
        <v>7.8837407698319097</v>
      </c>
      <c r="X68" s="9">
        <f t="shared" si="14"/>
        <v>7.88</v>
      </c>
      <c r="Y68" s="27"/>
    </row>
    <row r="69" spans="1:25">
      <c r="A69" s="23" t="s">
        <v>1625</v>
      </c>
      <c r="B69" s="2">
        <v>10</v>
      </c>
      <c r="C69" s="2">
        <v>15</v>
      </c>
      <c r="D69" s="2" t="s">
        <v>55</v>
      </c>
      <c r="E69" s="2" t="s">
        <v>215</v>
      </c>
      <c r="F69" s="7">
        <v>15</v>
      </c>
      <c r="G69" s="44">
        <v>4.9685573173722846</v>
      </c>
      <c r="H69" s="45">
        <v>1.25544972648085</v>
      </c>
      <c r="I69" s="26">
        <f t="shared" si="9"/>
        <v>2.5069519822312207</v>
      </c>
      <c r="J69" s="26">
        <f t="shared" si="10"/>
        <v>1.0069519822312207</v>
      </c>
      <c r="K69" s="7">
        <v>15</v>
      </c>
      <c r="L69" s="25">
        <v>1.7535960281198799</v>
      </c>
      <c r="M69" s="25">
        <v>4.396181038727935</v>
      </c>
      <c r="N69" s="9">
        <f t="shared" si="11"/>
        <v>4.4000000000000004</v>
      </c>
      <c r="O69" s="6">
        <f t="shared" si="8"/>
        <v>4.4142053809867194</v>
      </c>
      <c r="P69" s="6">
        <f t="shared" si="12"/>
        <v>4.4826255643920137</v>
      </c>
      <c r="Q69" s="13">
        <f>P69*Index!$D$22</f>
        <v>5.8533405043955629</v>
      </c>
      <c r="R69" s="27"/>
      <c r="S69" s="25">
        <v>0.13957831992703082</v>
      </c>
      <c r="T69" s="6">
        <f t="shared" si="13"/>
        <v>0.14174178388589981</v>
      </c>
      <c r="U69" s="6">
        <f>T69*Index!$H$27</f>
        <v>0.15645640819343909</v>
      </c>
      <c r="W69" s="8">
        <v>6.0097969125890103</v>
      </c>
      <c r="X69" s="9">
        <f t="shared" si="14"/>
        <v>6.01</v>
      </c>
      <c r="Y69" s="27"/>
    </row>
    <row r="70" spans="1:25">
      <c r="A70" s="23" t="s">
        <v>1626</v>
      </c>
      <c r="B70" s="2">
        <v>10</v>
      </c>
      <c r="C70" s="2">
        <v>15</v>
      </c>
      <c r="D70" s="2" t="s">
        <v>56</v>
      </c>
      <c r="E70" s="2" t="s">
        <v>215</v>
      </c>
      <c r="F70" s="7">
        <v>15</v>
      </c>
      <c r="G70" s="44">
        <v>4.530228638346065</v>
      </c>
      <c r="H70" s="45">
        <v>1.21009975957864</v>
      </c>
      <c r="I70" s="26">
        <f t="shared" si="9"/>
        <v>2.3633524979778446</v>
      </c>
      <c r="J70" s="26">
        <f t="shared" si="10"/>
        <v>0.86335249797784464</v>
      </c>
      <c r="K70" s="7">
        <v>15</v>
      </c>
      <c r="L70" s="25">
        <v>1.6636206348726099</v>
      </c>
      <c r="M70" s="25">
        <v>3.9317219831136807</v>
      </c>
      <c r="N70" s="9">
        <f t="shared" si="11"/>
        <v>3.93</v>
      </c>
      <c r="O70" s="6">
        <f t="shared" si="8"/>
        <v>3.9478420432444468</v>
      </c>
      <c r="P70" s="6">
        <f t="shared" si="12"/>
        <v>4.0090335949147358</v>
      </c>
      <c r="Q70" s="13">
        <f>P70*Index!$D$22</f>
        <v>5.2349317130126485</v>
      </c>
      <c r="R70" s="27"/>
      <c r="S70" s="25">
        <v>0.16780778295745483</v>
      </c>
      <c r="T70" s="6">
        <f t="shared" si="13"/>
        <v>0.17040880359329538</v>
      </c>
      <c r="U70" s="6">
        <f>T70*Index!$H$27</f>
        <v>0.18809943408226323</v>
      </c>
      <c r="W70" s="8">
        <v>5.4230311470949104</v>
      </c>
      <c r="X70" s="9">
        <f t="shared" si="14"/>
        <v>5.42</v>
      </c>
      <c r="Y70" s="27"/>
    </row>
    <row r="71" spans="1:25">
      <c r="A71" s="23" t="s">
        <v>1627</v>
      </c>
      <c r="B71" s="2">
        <v>10</v>
      </c>
      <c r="C71" s="2">
        <v>15</v>
      </c>
      <c r="D71" s="2" t="s">
        <v>57</v>
      </c>
      <c r="E71" s="2" t="s">
        <v>215</v>
      </c>
      <c r="F71" s="7">
        <v>15</v>
      </c>
      <c r="G71" s="44">
        <v>5.0153270045513496</v>
      </c>
      <c r="H71" s="45">
        <v>1.2888021113522801</v>
      </c>
      <c r="I71" s="26">
        <f t="shared" si="9"/>
        <v>2.5795795702872084</v>
      </c>
      <c r="J71" s="26">
        <f t="shared" si="10"/>
        <v>1.0795795702872084</v>
      </c>
      <c r="K71" s="7">
        <v>15</v>
      </c>
      <c r="L71" s="25">
        <v>1.86161087989579</v>
      </c>
      <c r="M71" s="25">
        <v>4.8021733936035673</v>
      </c>
      <c r="N71" s="9">
        <f t="shared" si="11"/>
        <v>4.8</v>
      </c>
      <c r="O71" s="6">
        <f t="shared" si="8"/>
        <v>4.8218623045173423</v>
      </c>
      <c r="P71" s="6">
        <f t="shared" si="12"/>
        <v>4.8966011702373615</v>
      </c>
      <c r="Q71" s="13">
        <f>P71*Index!$D$22</f>
        <v>6.39390320514278</v>
      </c>
      <c r="R71" s="27"/>
      <c r="S71" s="25">
        <v>0.18314886953925194</v>
      </c>
      <c r="T71" s="6">
        <f t="shared" si="13"/>
        <v>0.18598767701711036</v>
      </c>
      <c r="U71" s="6">
        <f>T71*Index!$H$27</f>
        <v>0.20529559538888542</v>
      </c>
      <c r="W71" s="8">
        <v>6.5991988005316697</v>
      </c>
      <c r="X71" s="9">
        <f t="shared" si="14"/>
        <v>6.6</v>
      </c>
      <c r="Y71" s="27"/>
    </row>
    <row r="72" spans="1:25">
      <c r="A72" s="23" t="s">
        <v>1628</v>
      </c>
      <c r="B72" s="2">
        <v>10</v>
      </c>
      <c r="C72" s="2">
        <v>15</v>
      </c>
      <c r="D72" s="2" t="s">
        <v>58</v>
      </c>
      <c r="E72" s="2" t="s">
        <v>215</v>
      </c>
      <c r="F72" s="7">
        <v>15</v>
      </c>
      <c r="G72" s="44">
        <v>5.1521476019169503</v>
      </c>
      <c r="H72" s="45">
        <v>1.1952279879429899</v>
      </c>
      <c r="I72" s="26">
        <f t="shared" si="9"/>
        <v>2.4086410830969345</v>
      </c>
      <c r="J72" s="26">
        <f t="shared" si="10"/>
        <v>0.90864108309693448</v>
      </c>
      <c r="K72" s="7">
        <v>15</v>
      </c>
      <c r="L72" s="25">
        <v>2.0546732998442701</v>
      </c>
      <c r="M72" s="25">
        <v>4.9489705223472553</v>
      </c>
      <c r="N72" s="9">
        <f t="shared" si="11"/>
        <v>4.95</v>
      </c>
      <c r="O72" s="6">
        <f t="shared" si="8"/>
        <v>4.9692613014888787</v>
      </c>
      <c r="P72" s="6">
        <f t="shared" si="12"/>
        <v>5.0462848516619569</v>
      </c>
      <c r="Q72" s="13">
        <f>P72*Index!$D$22</f>
        <v>6.5893577535416847</v>
      </c>
      <c r="R72" s="27"/>
      <c r="S72" s="25">
        <v>0.16627673818641781</v>
      </c>
      <c r="T72" s="6">
        <f t="shared" si="13"/>
        <v>0.16885402762830728</v>
      </c>
      <c r="U72" s="6">
        <f>T72*Index!$H$27</f>
        <v>0.18638325233007544</v>
      </c>
      <c r="W72" s="8">
        <v>6.77574100587176</v>
      </c>
      <c r="X72" s="9">
        <f t="shared" si="14"/>
        <v>6.78</v>
      </c>
      <c r="Y72" s="27"/>
    </row>
    <row r="73" spans="1:25">
      <c r="A73" s="23" t="s">
        <v>1629</v>
      </c>
      <c r="B73" s="2">
        <v>10</v>
      </c>
      <c r="C73" s="2">
        <v>15</v>
      </c>
      <c r="D73" s="2" t="s">
        <v>59</v>
      </c>
      <c r="E73" s="2" t="s">
        <v>215</v>
      </c>
      <c r="F73" s="7">
        <v>15</v>
      </c>
      <c r="G73" s="44">
        <v>4.6242237510975102</v>
      </c>
      <c r="H73" s="45">
        <v>1.2402075911955299</v>
      </c>
      <c r="I73" s="26">
        <f t="shared" si="9"/>
        <v>2.4338111267430751</v>
      </c>
      <c r="J73" s="26">
        <f t="shared" si="10"/>
        <v>0.93381112674307509</v>
      </c>
      <c r="K73" s="7">
        <v>15</v>
      </c>
      <c r="L73" s="25">
        <v>1.6861766390466999</v>
      </c>
      <c r="M73" s="25">
        <v>4.1038354657661094</v>
      </c>
      <c r="N73" s="9">
        <f t="shared" si="11"/>
        <v>4.0999999999999996</v>
      </c>
      <c r="O73" s="6">
        <f t="shared" si="8"/>
        <v>4.12066119117575</v>
      </c>
      <c r="P73" s="6">
        <f t="shared" si="12"/>
        <v>4.1845314396389748</v>
      </c>
      <c r="Q73" s="13">
        <f>P73*Index!$D$22</f>
        <v>5.4640939814649858</v>
      </c>
      <c r="R73" s="27"/>
      <c r="S73" s="25">
        <v>0.14216670814968235</v>
      </c>
      <c r="T73" s="6">
        <f t="shared" si="13"/>
        <v>0.14437029212600244</v>
      </c>
      <c r="U73" s="6">
        <f>T73*Index!$H$27</f>
        <v>0.1593577894719784</v>
      </c>
      <c r="W73" s="8">
        <v>5.6234517709369696</v>
      </c>
      <c r="X73" s="9">
        <f t="shared" si="14"/>
        <v>5.62</v>
      </c>
      <c r="Y73" s="27"/>
    </row>
  </sheetData>
  <autoFilter ref="A1:X73" xr:uid="{00000000-0009-0000-0000-000002000000}"/>
  <phoneticPr fontId="34" type="noConversion"/>
  <conditionalFormatting sqref="X2:X73">
    <cfRule type="cellIs" dxfId="33" priority="19" operator="notEqual">
      <formula>ROUND($W2,2)</formula>
    </cfRule>
    <cfRule type="cellIs" dxfId="32" priority="20" operator="equal">
      <formula>ROUND($W2,2)</formula>
    </cfRule>
  </conditionalFormatting>
  <conditionalFormatting sqref="N2:N73">
    <cfRule type="cellIs" dxfId="31" priority="13" operator="notEqual">
      <formula>ROUND($M2,2)</formula>
    </cfRule>
    <cfRule type="cellIs" dxfId="30" priority="14" operator="equal">
      <formula>ROUND($M2,2)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62"/>
  <sheetViews>
    <sheetView zoomScaleNormal="100" workbookViewId="0">
      <pane xSplit="5" ySplit="1" topLeftCell="AH2" activePane="bottomRight" state="frozen"/>
      <selection pane="topRight" activeCell="F1" sqref="F1"/>
      <selection pane="bottomLeft" activeCell="A2" sqref="A2"/>
      <selection pane="bottomRight" activeCell="AM2" sqref="AM2:AM62"/>
    </sheetView>
  </sheetViews>
  <sheetFormatPr baseColWidth="10" defaultColWidth="8.83203125" defaultRowHeight="15"/>
  <cols>
    <col min="1" max="1" width="14" bestFit="1" customWidth="1"/>
    <col min="2" max="2" width="31.33203125" style="16" bestFit="1" customWidth="1"/>
    <col min="3" max="3" width="17.83203125" bestFit="1" customWidth="1"/>
    <col min="4" max="4" width="18.83203125" bestFit="1" customWidth="1"/>
    <col min="5" max="5" width="20.5" bestFit="1" customWidth="1"/>
    <col min="6" max="6" width="24.6640625" bestFit="1" customWidth="1"/>
    <col min="7" max="7" width="25" bestFit="1" customWidth="1"/>
    <col min="8" max="8" width="28.1640625" bestFit="1" customWidth="1"/>
    <col min="9" max="9" width="23.1640625" bestFit="1" customWidth="1"/>
    <col min="10" max="10" width="2.83203125" style="16" customWidth="1"/>
    <col min="11" max="11" width="29.1640625" style="16" bestFit="1" customWidth="1"/>
    <col min="12" max="12" width="28.1640625" style="16" bestFit="1" customWidth="1"/>
    <col min="13" max="13" width="23.1640625" style="16" bestFit="1" customWidth="1"/>
    <col min="14" max="14" width="2.83203125" style="16" customWidth="1"/>
    <col min="15" max="15" width="24.33203125" bestFit="1" customWidth="1"/>
    <col min="16" max="16" width="26.33203125" bestFit="1" customWidth="1"/>
    <col min="17" max="17" width="20.6640625" style="16" bestFit="1" customWidth="1"/>
    <col min="18" max="18" width="27" style="16" bestFit="1" customWidth="1"/>
    <col min="19" max="19" width="25" bestFit="1" customWidth="1"/>
    <col min="20" max="20" width="28.1640625" bestFit="1" customWidth="1"/>
    <col min="21" max="21" width="23.1640625" bestFit="1" customWidth="1"/>
    <col min="22" max="22" width="2.83203125" style="16" customWidth="1"/>
    <col min="23" max="23" width="29.1640625" style="16" bestFit="1" customWidth="1"/>
    <col min="24" max="24" width="28.1640625" style="16" bestFit="1" customWidth="1"/>
    <col min="25" max="25" width="23.1640625" style="16" bestFit="1" customWidth="1"/>
    <col min="26" max="26" width="2.83203125" style="16" customWidth="1"/>
    <col min="27" max="27" width="27.5" bestFit="1" customWidth="1"/>
    <col min="28" max="28" width="43.5" bestFit="1" customWidth="1"/>
    <col min="29" max="29" width="20.6640625" style="16" bestFit="1" customWidth="1"/>
    <col min="30" max="30" width="27" style="16" bestFit="1" customWidth="1"/>
    <col min="31" max="31" width="25" bestFit="1" customWidth="1"/>
    <col min="32" max="32" width="28.1640625" bestFit="1" customWidth="1"/>
    <col min="33" max="33" width="23.1640625" bestFit="1" customWidth="1"/>
    <col min="34" max="34" width="2.83203125" style="16" customWidth="1"/>
    <col min="35" max="35" width="29.1640625" style="16" bestFit="1" customWidth="1"/>
    <col min="36" max="36" width="28.1640625" style="16" bestFit="1" customWidth="1"/>
    <col min="37" max="37" width="23.1640625" style="16" bestFit="1" customWidth="1"/>
    <col min="38" max="38" width="2.83203125" style="16" customWidth="1"/>
    <col min="39" max="39" width="10.83203125" style="16" customWidth="1"/>
    <col min="40" max="40" width="12.5" style="16" bestFit="1" customWidth="1"/>
  </cols>
  <sheetData>
    <row r="1" spans="1:40">
      <c r="A1" s="18" t="s">
        <v>1453</v>
      </c>
      <c r="B1" s="18" t="s">
        <v>70</v>
      </c>
      <c r="C1" s="18" t="s">
        <v>36</v>
      </c>
      <c r="D1" s="18" t="s">
        <v>37</v>
      </c>
      <c r="E1" s="18" t="s">
        <v>38</v>
      </c>
      <c r="F1" s="3" t="s">
        <v>45</v>
      </c>
      <c r="G1" s="5" t="s">
        <v>10</v>
      </c>
      <c r="H1" s="5" t="s">
        <v>11</v>
      </c>
      <c r="I1" s="14" t="s">
        <v>1517</v>
      </c>
      <c r="K1" s="3" t="s">
        <v>42</v>
      </c>
      <c r="L1" s="5" t="s">
        <v>11</v>
      </c>
      <c r="M1" s="14" t="s">
        <v>1529</v>
      </c>
      <c r="O1" s="3" t="s">
        <v>43</v>
      </c>
      <c r="P1" s="3" t="s">
        <v>44</v>
      </c>
      <c r="Q1" s="3" t="s">
        <v>48</v>
      </c>
      <c r="R1" s="3" t="s">
        <v>49</v>
      </c>
      <c r="S1" s="5" t="s">
        <v>10</v>
      </c>
      <c r="T1" s="5" t="s">
        <v>11</v>
      </c>
      <c r="U1" s="14" t="s">
        <v>1517</v>
      </c>
      <c r="W1" s="3" t="s">
        <v>222</v>
      </c>
      <c r="X1" s="5" t="s">
        <v>11</v>
      </c>
      <c r="Y1" s="14" t="s">
        <v>1516</v>
      </c>
      <c r="AA1" s="3" t="s">
        <v>46</v>
      </c>
      <c r="AB1" s="3" t="s">
        <v>47</v>
      </c>
      <c r="AC1" s="3" t="s">
        <v>50</v>
      </c>
      <c r="AD1" s="3" t="s">
        <v>219</v>
      </c>
      <c r="AE1" s="5" t="s">
        <v>10</v>
      </c>
      <c r="AF1" s="5" t="s">
        <v>11</v>
      </c>
      <c r="AG1" s="14" t="s">
        <v>1517</v>
      </c>
      <c r="AI1" s="3" t="s">
        <v>220</v>
      </c>
      <c r="AJ1" s="5" t="s">
        <v>11</v>
      </c>
      <c r="AK1" s="14" t="s">
        <v>1516</v>
      </c>
      <c r="AM1" s="3" t="s">
        <v>31</v>
      </c>
      <c r="AN1" s="3" t="s">
        <v>32</v>
      </c>
    </row>
    <row r="2" spans="1:40" ht="15" customHeight="1">
      <c r="A2" s="23" t="s">
        <v>1255</v>
      </c>
      <c r="B2" s="23" t="s">
        <v>71</v>
      </c>
      <c r="C2" s="2" t="s">
        <v>39</v>
      </c>
      <c r="D2" s="2"/>
      <c r="E2" s="2" t="s">
        <v>40</v>
      </c>
      <c r="F2" s="8">
        <v>80.482919999999993</v>
      </c>
      <c r="G2" s="6">
        <f>F2*(1.0041)</f>
        <v>80.812899971999997</v>
      </c>
      <c r="H2" s="6">
        <f>G2*(1.0155)</f>
        <v>82.065499921566001</v>
      </c>
      <c r="I2" s="13">
        <f>H2*Index!$D$22</f>
        <v>107.15981243673758</v>
      </c>
      <c r="K2" s="8">
        <v>38.883299453161726</v>
      </c>
      <c r="L2" s="6">
        <f>K2*(1.0155)</f>
        <v>39.485990594685738</v>
      </c>
      <c r="M2" s="6">
        <f>L2</f>
        <v>39.485990594685738</v>
      </c>
      <c r="O2" s="28">
        <v>2.049408562</v>
      </c>
      <c r="P2" s="8">
        <v>22.64954058</v>
      </c>
      <c r="Q2" s="8">
        <v>46.4181624</v>
      </c>
      <c r="R2" s="9">
        <f>ROUND(O2*P2,2)</f>
        <v>46.42</v>
      </c>
      <c r="S2" s="6">
        <f>(Q2)*(1.0041)</f>
        <v>46.608476865839997</v>
      </c>
      <c r="T2" s="6">
        <f>S2*(1.0155)</f>
        <v>47.330908257260518</v>
      </c>
      <c r="U2" s="13">
        <f>T2*Index!$D$22</f>
        <v>61.803940220384959</v>
      </c>
      <c r="W2" s="8">
        <v>6.8207891270000003</v>
      </c>
      <c r="X2" s="6">
        <f>W2*(1.0155)</f>
        <v>6.9265113584685007</v>
      </c>
      <c r="Y2" s="6">
        <f>X2*Index!$H$27</f>
        <v>7.64557252453801</v>
      </c>
      <c r="AA2" s="29">
        <v>4.1591854440000002</v>
      </c>
      <c r="AB2" s="8">
        <v>1.5818306900000001</v>
      </c>
      <c r="AC2" s="8">
        <v>6.5791271809999996</v>
      </c>
      <c r="AD2" s="9">
        <f>ROUND(AA2*AB2,2)</f>
        <v>6.58</v>
      </c>
      <c r="AE2" s="6">
        <f>(AA2*AB2)*(1.0041)</f>
        <v>6.6061016021614316</v>
      </c>
      <c r="AF2" s="6">
        <f>AE2*(1.0155)</f>
        <v>6.7084961769949345</v>
      </c>
      <c r="AG2" s="13">
        <f>AF2*Index!$D$22</f>
        <v>8.7598466194249482</v>
      </c>
      <c r="AI2" s="8">
        <v>0.97651698200000003</v>
      </c>
      <c r="AJ2" s="6">
        <f>AI2*(1.0155)</f>
        <v>0.99165299522100014</v>
      </c>
      <c r="AK2" s="6">
        <f>AJ2*Index!$H$27</f>
        <v>1.0945993591518313</v>
      </c>
      <c r="AM2" s="8">
        <v>225.94976176011599</v>
      </c>
      <c r="AN2" s="9">
        <f>ROUND(I2+M2+U2+Y2+AG2+AK2,2)</f>
        <v>225.95</v>
      </c>
    </row>
    <row r="3" spans="1:40">
      <c r="A3" s="23" t="s">
        <v>1256</v>
      </c>
      <c r="B3" s="23" t="s">
        <v>71</v>
      </c>
      <c r="C3" s="2" t="s">
        <v>39</v>
      </c>
      <c r="D3" s="2">
        <v>1</v>
      </c>
      <c r="E3" s="2" t="s">
        <v>41</v>
      </c>
      <c r="F3" s="8">
        <v>71.690970800000002</v>
      </c>
      <c r="G3" s="6">
        <f t="shared" ref="G3:G62" si="0">F3*(1.0041)</f>
        <v>71.984903780280007</v>
      </c>
      <c r="H3" s="6">
        <f t="shared" ref="H3:H62" si="1">G3*(1.0155)</f>
        <v>73.100669788874356</v>
      </c>
      <c r="I3" s="13">
        <f>H3*Index!$D$22</f>
        <v>95.453681157885839</v>
      </c>
      <c r="K3" s="8">
        <v>38.004670340674259</v>
      </c>
      <c r="L3" s="6">
        <f t="shared" ref="L3:L62" si="2">K3*(1.0155)</f>
        <v>38.593742730954716</v>
      </c>
      <c r="M3" s="6">
        <f t="shared" ref="M3:M62" si="3">L3</f>
        <v>38.593742730954716</v>
      </c>
      <c r="O3" s="28">
        <v>3.0917537749999999</v>
      </c>
      <c r="P3" s="8">
        <v>27.733980840000001</v>
      </c>
      <c r="Q3" s="8">
        <v>85.746639959999996</v>
      </c>
      <c r="R3" s="9">
        <f t="shared" ref="R3:R62" si="4">ROUND(O3*P3,2)</f>
        <v>85.75</v>
      </c>
      <c r="S3" s="6">
        <f t="shared" ref="S3:S62" si="5">(Q3)*(1.0041)</f>
        <v>86.098201183835997</v>
      </c>
      <c r="T3" s="6">
        <f t="shared" ref="T3:T62" si="6">S3*(1.0155)</f>
        <v>87.432723302185465</v>
      </c>
      <c r="U3" s="13">
        <f>T3*Index!$D$22</f>
        <v>114.16824656950902</v>
      </c>
      <c r="W3" s="8">
        <v>10.40245618</v>
      </c>
      <c r="X3" s="6">
        <f t="shared" ref="X3:X62" si="7">W3*(1.0155)</f>
        <v>10.56369425079</v>
      </c>
      <c r="Y3" s="6">
        <f>X3*Index!$H$27</f>
        <v>11.660341886643202</v>
      </c>
      <c r="AA3" s="29">
        <v>4.2147039959999999</v>
      </c>
      <c r="AB3" s="8">
        <v>1.754979472</v>
      </c>
      <c r="AC3" s="8">
        <v>7.3967189920000003</v>
      </c>
      <c r="AD3" s="9">
        <f t="shared" ref="AD3:AD62" si="8">ROUND(AA3*AB3,2)</f>
        <v>7.4</v>
      </c>
      <c r="AE3" s="6">
        <f t="shared" ref="AE3:AE62" si="9">(AA3*AB3)*(1.0041)</f>
        <v>7.4270455414098695</v>
      </c>
      <c r="AF3" s="6">
        <f t="shared" ref="AF3:AF62" si="10">AE3*(1.0155)</f>
        <v>7.5421647473017233</v>
      </c>
      <c r="AG3" s="13">
        <f>AF3*Index!$D$22</f>
        <v>9.8484376560220728</v>
      </c>
      <c r="AI3" s="8">
        <v>0.88877678400000004</v>
      </c>
      <c r="AJ3" s="6">
        <f t="shared" ref="AJ3:AJ62" si="11">AI3*(1.0155)</f>
        <v>0.90255282415200011</v>
      </c>
      <c r="AK3" s="6">
        <f>AJ3*Index!$H$27</f>
        <v>0.99624944176897634</v>
      </c>
      <c r="AM3" s="8">
        <v>270.72069944193601</v>
      </c>
      <c r="AN3" s="9">
        <f t="shared" ref="AN3:AN57" si="12">ROUND(I3+M3+U3+Y3+AG3+AK3,2)</f>
        <v>270.72000000000003</v>
      </c>
    </row>
    <row r="4" spans="1:40" ht="15" customHeight="1">
      <c r="A4" s="23" t="s">
        <v>1257</v>
      </c>
      <c r="B4" s="23" t="s">
        <v>71</v>
      </c>
      <c r="C4" s="2" t="s">
        <v>39</v>
      </c>
      <c r="D4" s="2">
        <v>2</v>
      </c>
      <c r="E4" s="2" t="s">
        <v>40</v>
      </c>
      <c r="F4" s="8">
        <v>80.482919999999993</v>
      </c>
      <c r="G4" s="6">
        <f t="shared" si="0"/>
        <v>80.812899971999997</v>
      </c>
      <c r="H4" s="6">
        <f t="shared" si="1"/>
        <v>82.065499921566001</v>
      </c>
      <c r="I4" s="13">
        <f>H4*Index!$D$22</f>
        <v>107.15981243673758</v>
      </c>
      <c r="K4" s="8">
        <v>47.529927897199265</v>
      </c>
      <c r="L4" s="6">
        <f t="shared" si="2"/>
        <v>48.266641779605855</v>
      </c>
      <c r="M4" s="6">
        <f t="shared" si="3"/>
        <v>48.266641779605855</v>
      </c>
      <c r="O4" s="28">
        <v>3.0917537749999999</v>
      </c>
      <c r="P4" s="8">
        <v>27.733980840000001</v>
      </c>
      <c r="Q4" s="8">
        <v>85.746639959999996</v>
      </c>
      <c r="R4" s="9">
        <f t="shared" si="4"/>
        <v>85.75</v>
      </c>
      <c r="S4" s="6">
        <f t="shared" si="5"/>
        <v>86.098201183835997</v>
      </c>
      <c r="T4" s="6">
        <f t="shared" si="6"/>
        <v>87.432723302185465</v>
      </c>
      <c r="U4" s="13">
        <f>T4*Index!$D$22</f>
        <v>114.16824656950902</v>
      </c>
      <c r="W4" s="8">
        <v>10.289895789999999</v>
      </c>
      <c r="X4" s="6">
        <f t="shared" si="7"/>
        <v>10.449389174745001</v>
      </c>
      <c r="Y4" s="6">
        <f>X4*Index!$H$27</f>
        <v>11.534170470240859</v>
      </c>
      <c r="AA4" s="29">
        <v>4.1591854440000002</v>
      </c>
      <c r="AB4" s="8">
        <v>1.5818306900000001</v>
      </c>
      <c r="AC4" s="8">
        <v>6.5791271809999996</v>
      </c>
      <c r="AD4" s="9">
        <f t="shared" si="8"/>
        <v>6.58</v>
      </c>
      <c r="AE4" s="6">
        <f t="shared" si="9"/>
        <v>6.6061016021614316</v>
      </c>
      <c r="AF4" s="6">
        <f t="shared" si="10"/>
        <v>6.7084961769949345</v>
      </c>
      <c r="AG4" s="13">
        <f>AF4*Index!$D$22</f>
        <v>8.7598466194249482</v>
      </c>
      <c r="AI4" s="8">
        <v>0.97651698200000003</v>
      </c>
      <c r="AJ4" s="6">
        <f t="shared" si="11"/>
        <v>0.99165299522100014</v>
      </c>
      <c r="AK4" s="6">
        <f>AJ4*Index!$H$27</f>
        <v>1.0945993591518313</v>
      </c>
      <c r="AM4" s="8">
        <v>290.98331722735799</v>
      </c>
      <c r="AN4" s="9">
        <f t="shared" si="12"/>
        <v>290.98</v>
      </c>
    </row>
    <row r="5" spans="1:40" ht="15" customHeight="1">
      <c r="A5" s="23" t="s">
        <v>1258</v>
      </c>
      <c r="B5" s="23" t="s">
        <v>71</v>
      </c>
      <c r="C5" s="2" t="s">
        <v>39</v>
      </c>
      <c r="D5" s="2">
        <v>2</v>
      </c>
      <c r="E5" s="2" t="s">
        <v>41</v>
      </c>
      <c r="F5" s="8">
        <v>87.012616100000002</v>
      </c>
      <c r="G5" s="6">
        <f t="shared" si="0"/>
        <v>87.369367826010006</v>
      </c>
      <c r="H5" s="6">
        <f t="shared" si="1"/>
        <v>88.723593027313171</v>
      </c>
      <c r="I5" s="13">
        <f>H5*Index!$D$22</f>
        <v>115.85384353482522</v>
      </c>
      <c r="K5" s="8">
        <v>47.529927897199265</v>
      </c>
      <c r="L5" s="6">
        <f t="shared" si="2"/>
        <v>48.266641779605855</v>
      </c>
      <c r="M5" s="6">
        <f t="shared" si="3"/>
        <v>48.266641779605855</v>
      </c>
      <c r="O5" s="28">
        <v>3.0917537749999999</v>
      </c>
      <c r="P5" s="8">
        <v>27.733980840000001</v>
      </c>
      <c r="Q5" s="8">
        <v>85.746639959999996</v>
      </c>
      <c r="R5" s="9">
        <f t="shared" si="4"/>
        <v>85.75</v>
      </c>
      <c r="S5" s="6">
        <f t="shared" si="5"/>
        <v>86.098201183835997</v>
      </c>
      <c r="T5" s="6">
        <f t="shared" si="6"/>
        <v>87.432723302185465</v>
      </c>
      <c r="U5" s="13">
        <f>T5*Index!$D$22</f>
        <v>114.16824656950902</v>
      </c>
      <c r="W5" s="8">
        <v>10.40245618</v>
      </c>
      <c r="X5" s="6">
        <f t="shared" si="7"/>
        <v>10.56369425079</v>
      </c>
      <c r="Y5" s="6">
        <f>X5*Index!$H$27</f>
        <v>11.660341886643202</v>
      </c>
      <c r="AA5" s="29">
        <v>4.2147039959999999</v>
      </c>
      <c r="AB5" s="8">
        <v>1.754979472</v>
      </c>
      <c r="AC5" s="8">
        <v>7.3967189920000003</v>
      </c>
      <c r="AD5" s="9">
        <f t="shared" si="8"/>
        <v>7.4</v>
      </c>
      <c r="AE5" s="6">
        <f t="shared" si="9"/>
        <v>7.4270455414098695</v>
      </c>
      <c r="AF5" s="6">
        <f t="shared" si="10"/>
        <v>7.5421647473017233</v>
      </c>
      <c r="AG5" s="13">
        <f>AF5*Index!$D$22</f>
        <v>9.8484376560220728</v>
      </c>
      <c r="AI5" s="8">
        <v>0.88877678400000004</v>
      </c>
      <c r="AJ5" s="6">
        <f t="shared" si="11"/>
        <v>0.90255282415200011</v>
      </c>
      <c r="AK5" s="6">
        <f>AJ5*Index!$H$27</f>
        <v>0.99624944176897634</v>
      </c>
      <c r="AM5" s="8">
        <v>300.79376086262602</v>
      </c>
      <c r="AN5" s="9">
        <f t="shared" si="12"/>
        <v>300.79000000000002</v>
      </c>
    </row>
    <row r="6" spans="1:40" ht="15" customHeight="1">
      <c r="A6" s="23" t="s">
        <v>1259</v>
      </c>
      <c r="B6" s="23" t="s">
        <v>71</v>
      </c>
      <c r="C6" s="2" t="s">
        <v>39</v>
      </c>
      <c r="D6" s="2">
        <v>3</v>
      </c>
      <c r="E6" s="2" t="s">
        <v>40</v>
      </c>
      <c r="F6" s="8">
        <v>80.482919999999993</v>
      </c>
      <c r="G6" s="6">
        <f t="shared" si="0"/>
        <v>80.812899971999997</v>
      </c>
      <c r="H6" s="6">
        <f t="shared" si="1"/>
        <v>82.065499921566001</v>
      </c>
      <c r="I6" s="13">
        <f>H6*Index!$D$22</f>
        <v>107.15981243673758</v>
      </c>
      <c r="K6" s="8">
        <v>62.983544399128384</v>
      </c>
      <c r="L6" s="6">
        <f t="shared" si="2"/>
        <v>63.959789337314881</v>
      </c>
      <c r="M6" s="6">
        <f t="shared" si="3"/>
        <v>63.959789337314881</v>
      </c>
      <c r="O6" s="28">
        <v>3.0917537749999999</v>
      </c>
      <c r="P6" s="8">
        <v>27.733980840000001</v>
      </c>
      <c r="Q6" s="8">
        <v>85.746639959999996</v>
      </c>
      <c r="R6" s="9">
        <f t="shared" si="4"/>
        <v>85.75</v>
      </c>
      <c r="S6" s="6">
        <f t="shared" si="5"/>
        <v>86.098201183835997</v>
      </c>
      <c r="T6" s="6">
        <f t="shared" si="6"/>
        <v>87.432723302185465</v>
      </c>
      <c r="U6" s="13">
        <f>T6*Index!$D$22</f>
        <v>114.16824656950902</v>
      </c>
      <c r="W6" s="8">
        <v>10.289895789999999</v>
      </c>
      <c r="X6" s="6">
        <f t="shared" si="7"/>
        <v>10.449389174745001</v>
      </c>
      <c r="Y6" s="6">
        <f>X6*Index!$H$27</f>
        <v>11.534170470240859</v>
      </c>
      <c r="AA6" s="29">
        <v>4.1591854440000002</v>
      </c>
      <c r="AB6" s="8">
        <v>1.5818306900000001</v>
      </c>
      <c r="AC6" s="8">
        <v>6.5791271809999996</v>
      </c>
      <c r="AD6" s="9">
        <f t="shared" si="8"/>
        <v>6.58</v>
      </c>
      <c r="AE6" s="6">
        <f t="shared" si="9"/>
        <v>6.6061016021614316</v>
      </c>
      <c r="AF6" s="6">
        <f t="shared" si="10"/>
        <v>6.7084961769949345</v>
      </c>
      <c r="AG6" s="13">
        <f>AF6*Index!$D$22</f>
        <v>8.7598466194249482</v>
      </c>
      <c r="AI6" s="8">
        <v>0.97651698200000003</v>
      </c>
      <c r="AJ6" s="6">
        <f t="shared" si="11"/>
        <v>0.99165299522100014</v>
      </c>
      <c r="AK6" s="6">
        <f>AJ6*Index!$H$27</f>
        <v>1.0945993591518313</v>
      </c>
      <c r="AM6" s="8">
        <v>306.67646478506703</v>
      </c>
      <c r="AN6" s="9">
        <f t="shared" si="12"/>
        <v>306.68</v>
      </c>
    </row>
    <row r="7" spans="1:40" ht="15" customHeight="1">
      <c r="A7" s="23" t="s">
        <v>1260</v>
      </c>
      <c r="B7" s="23" t="s">
        <v>71</v>
      </c>
      <c r="C7" s="2" t="s">
        <v>39</v>
      </c>
      <c r="D7" s="2">
        <v>3</v>
      </c>
      <c r="E7" s="2" t="s">
        <v>41</v>
      </c>
      <c r="F7" s="8">
        <v>102.3342614</v>
      </c>
      <c r="G7" s="6">
        <f t="shared" si="0"/>
        <v>102.75383187174</v>
      </c>
      <c r="H7" s="6">
        <f t="shared" si="1"/>
        <v>104.34651626575199</v>
      </c>
      <c r="I7" s="13">
        <f>H7*Index!$D$22</f>
        <v>136.25400591176458</v>
      </c>
      <c r="K7" s="8">
        <v>62.983544399128384</v>
      </c>
      <c r="L7" s="6">
        <f t="shared" si="2"/>
        <v>63.959789337314881</v>
      </c>
      <c r="M7" s="6">
        <f t="shared" si="3"/>
        <v>63.959789337314881</v>
      </c>
      <c r="O7" s="28">
        <v>3.0917537749999999</v>
      </c>
      <c r="P7" s="8">
        <v>27.733980840000001</v>
      </c>
      <c r="Q7" s="8">
        <v>85.746639959999996</v>
      </c>
      <c r="R7" s="9">
        <f t="shared" si="4"/>
        <v>85.75</v>
      </c>
      <c r="S7" s="6">
        <f t="shared" si="5"/>
        <v>86.098201183835997</v>
      </c>
      <c r="T7" s="6">
        <f t="shared" si="6"/>
        <v>87.432723302185465</v>
      </c>
      <c r="U7" s="13">
        <f>T7*Index!$D$22</f>
        <v>114.16824656950902</v>
      </c>
      <c r="W7" s="8">
        <v>10.40245618</v>
      </c>
      <c r="X7" s="6">
        <f t="shared" si="7"/>
        <v>10.56369425079</v>
      </c>
      <c r="Y7" s="6">
        <f>X7*Index!$H$27</f>
        <v>11.660341886643202</v>
      </c>
      <c r="AA7" s="29">
        <v>4.2147039959999999</v>
      </c>
      <c r="AB7" s="8">
        <v>1.754979472</v>
      </c>
      <c r="AC7" s="8">
        <v>7.3967189920000003</v>
      </c>
      <c r="AD7" s="9">
        <f t="shared" si="8"/>
        <v>7.4</v>
      </c>
      <c r="AE7" s="6">
        <f t="shared" si="9"/>
        <v>7.4270455414098695</v>
      </c>
      <c r="AF7" s="6">
        <f t="shared" si="10"/>
        <v>7.5421647473017233</v>
      </c>
      <c r="AG7" s="13">
        <f>AF7*Index!$D$22</f>
        <v>9.8484376560220728</v>
      </c>
      <c r="AI7" s="8">
        <v>0.88877678400000004</v>
      </c>
      <c r="AJ7" s="6">
        <f t="shared" si="11"/>
        <v>0.90255282415200011</v>
      </c>
      <c r="AK7" s="6">
        <f>AJ7*Index!$H$27</f>
        <v>0.99624944176897634</v>
      </c>
      <c r="AM7" s="8">
        <v>336.887070792374</v>
      </c>
      <c r="AN7" s="9">
        <f t="shared" si="12"/>
        <v>336.89</v>
      </c>
    </row>
    <row r="8" spans="1:40" ht="15" customHeight="1">
      <c r="A8" s="23" t="s">
        <v>1261</v>
      </c>
      <c r="B8" s="23" t="s">
        <v>71</v>
      </c>
      <c r="C8" s="2" t="s">
        <v>39</v>
      </c>
      <c r="D8" s="2">
        <v>4</v>
      </c>
      <c r="E8" s="2" t="s">
        <v>40</v>
      </c>
      <c r="F8" s="8">
        <v>80.482919999999993</v>
      </c>
      <c r="G8" s="6">
        <f t="shared" si="0"/>
        <v>80.812899971999997</v>
      </c>
      <c r="H8" s="6">
        <f t="shared" si="1"/>
        <v>82.065499921566001</v>
      </c>
      <c r="I8" s="13">
        <f>H8*Index!$D$22</f>
        <v>107.15981243673758</v>
      </c>
      <c r="K8" s="8">
        <v>76.518916649378497</v>
      </c>
      <c r="L8" s="6">
        <f t="shared" si="2"/>
        <v>77.704959857443868</v>
      </c>
      <c r="M8" s="6">
        <f t="shared" si="3"/>
        <v>77.704959857443868</v>
      </c>
      <c r="O8" s="28">
        <v>3.7056012090000001</v>
      </c>
      <c r="P8" s="8">
        <v>27.62523157</v>
      </c>
      <c r="Q8" s="8">
        <v>102.36809150000001</v>
      </c>
      <c r="R8" s="9">
        <f t="shared" si="4"/>
        <v>102.37</v>
      </c>
      <c r="S8" s="6">
        <f t="shared" si="5"/>
        <v>102.78780067515001</v>
      </c>
      <c r="T8" s="6">
        <f t="shared" si="6"/>
        <v>104.38101158561484</v>
      </c>
      <c r="U8" s="13">
        <f>T8*Index!$D$22</f>
        <v>136.29904934670353</v>
      </c>
      <c r="W8" s="8">
        <v>12.33288711</v>
      </c>
      <c r="X8" s="6">
        <f t="shared" si="7"/>
        <v>12.524046860205001</v>
      </c>
      <c r="Y8" s="6">
        <f>X8*Index!$H$27</f>
        <v>13.824204367085834</v>
      </c>
      <c r="AA8" s="29">
        <v>4.1591854440000002</v>
      </c>
      <c r="AB8" s="8">
        <v>1.5818306900000001</v>
      </c>
      <c r="AC8" s="8">
        <v>6.5791271809999996</v>
      </c>
      <c r="AD8" s="9">
        <f t="shared" si="8"/>
        <v>6.58</v>
      </c>
      <c r="AE8" s="6">
        <f t="shared" si="9"/>
        <v>6.6061016021614316</v>
      </c>
      <c r="AF8" s="6">
        <f t="shared" si="10"/>
        <v>6.7084961769949345</v>
      </c>
      <c r="AG8" s="13">
        <f>AF8*Index!$D$22</f>
        <v>8.7598466194249482</v>
      </c>
      <c r="AI8" s="8">
        <v>0.97651698200000003</v>
      </c>
      <c r="AJ8" s="6">
        <f t="shared" si="11"/>
        <v>0.99165299522100014</v>
      </c>
      <c r="AK8" s="6">
        <f>AJ8*Index!$H$27</f>
        <v>1.0945993591518313</v>
      </c>
      <c r="AM8" s="8">
        <v>344.84247199873897</v>
      </c>
      <c r="AN8" s="9">
        <f t="shared" si="12"/>
        <v>344.84</v>
      </c>
    </row>
    <row r="9" spans="1:40" ht="15" customHeight="1">
      <c r="A9" s="23" t="s">
        <v>1262</v>
      </c>
      <c r="B9" s="23" t="s">
        <v>71</v>
      </c>
      <c r="C9" s="2" t="s">
        <v>39</v>
      </c>
      <c r="D9" s="2">
        <v>4</v>
      </c>
      <c r="E9" s="2" t="s">
        <v>41</v>
      </c>
      <c r="F9" s="8">
        <v>117.6559067</v>
      </c>
      <c r="G9" s="6">
        <f t="shared" si="0"/>
        <v>118.13829591747</v>
      </c>
      <c r="H9" s="6">
        <f t="shared" si="1"/>
        <v>119.9694395041908</v>
      </c>
      <c r="I9" s="13">
        <f>H9*Index!$D$22</f>
        <v>156.65416828870397</v>
      </c>
      <c r="K9" s="8">
        <v>76.518916649378497</v>
      </c>
      <c r="L9" s="6">
        <f t="shared" si="2"/>
        <v>77.704959857443868</v>
      </c>
      <c r="M9" s="6">
        <f t="shared" si="3"/>
        <v>77.704959857443868</v>
      </c>
      <c r="O9" s="28">
        <v>3.7056012090000001</v>
      </c>
      <c r="P9" s="8">
        <v>27.62523157</v>
      </c>
      <c r="Q9" s="8">
        <v>102.36809150000001</v>
      </c>
      <c r="R9" s="9">
        <f t="shared" si="4"/>
        <v>102.37</v>
      </c>
      <c r="S9" s="6">
        <f t="shared" si="5"/>
        <v>102.78780067515001</v>
      </c>
      <c r="T9" s="6">
        <f t="shared" si="6"/>
        <v>104.38101158561484</v>
      </c>
      <c r="U9" s="13">
        <f>T9*Index!$D$22</f>
        <v>136.29904934670353</v>
      </c>
      <c r="W9" s="8">
        <v>12.467795629999999</v>
      </c>
      <c r="X9" s="6">
        <f t="shared" si="7"/>
        <v>12.661046462265</v>
      </c>
      <c r="Y9" s="6">
        <f>X9*Index!$H$27</f>
        <v>13.975426293850157</v>
      </c>
      <c r="AA9" s="29">
        <v>4.2147039959999999</v>
      </c>
      <c r="AB9" s="8">
        <v>1.754979472</v>
      </c>
      <c r="AC9" s="8">
        <v>7.3967189920000003</v>
      </c>
      <c r="AD9" s="9">
        <f t="shared" si="8"/>
        <v>7.4</v>
      </c>
      <c r="AE9" s="6">
        <f t="shared" si="9"/>
        <v>7.4270455414098695</v>
      </c>
      <c r="AF9" s="6">
        <f t="shared" si="10"/>
        <v>7.5421647473017233</v>
      </c>
      <c r="AG9" s="13">
        <f>AF9*Index!$D$22</f>
        <v>9.8484376560220728</v>
      </c>
      <c r="AI9" s="8">
        <v>0.88877678400000004</v>
      </c>
      <c r="AJ9" s="6">
        <f t="shared" si="11"/>
        <v>0.90255282415200011</v>
      </c>
      <c r="AK9" s="6">
        <f>AJ9*Index!$H$27</f>
        <v>0.99624944176897634</v>
      </c>
      <c r="AM9" s="8">
        <v>395.47829088562202</v>
      </c>
      <c r="AN9" s="9">
        <f t="shared" si="12"/>
        <v>395.48</v>
      </c>
    </row>
    <row r="10" spans="1:40" ht="15" customHeight="1">
      <c r="A10" s="23" t="s">
        <v>1263</v>
      </c>
      <c r="B10" s="23" t="s">
        <v>72</v>
      </c>
      <c r="C10" s="2" t="s">
        <v>64</v>
      </c>
      <c r="D10" s="2"/>
      <c r="E10" s="2" t="s">
        <v>40</v>
      </c>
      <c r="F10" s="8">
        <v>132.71879999999999</v>
      </c>
      <c r="G10" s="6">
        <f t="shared" si="0"/>
        <v>133.26294707999998</v>
      </c>
      <c r="H10" s="6">
        <f t="shared" si="1"/>
        <v>135.32852275974</v>
      </c>
      <c r="I10" s="13">
        <f>H10*Index!$D$22</f>
        <v>176.70981265129157</v>
      </c>
      <c r="K10" s="8">
        <v>38.004670340674259</v>
      </c>
      <c r="L10" s="6">
        <f t="shared" si="2"/>
        <v>38.593742730954716</v>
      </c>
      <c r="M10" s="6">
        <f t="shared" si="3"/>
        <v>38.593742730954716</v>
      </c>
      <c r="O10" s="28">
        <v>1.1339509539999999</v>
      </c>
      <c r="P10" s="8">
        <v>22.6595054</v>
      </c>
      <c r="Q10" s="8">
        <v>25.694767769999999</v>
      </c>
      <c r="R10" s="9">
        <f t="shared" si="4"/>
        <v>25.69</v>
      </c>
      <c r="S10" s="6">
        <f t="shared" si="5"/>
        <v>25.800116317856997</v>
      </c>
      <c r="T10" s="6">
        <f t="shared" si="6"/>
        <v>26.200018120783781</v>
      </c>
      <c r="U10" s="13">
        <f>T10*Index!$D$22</f>
        <v>34.211563084921991</v>
      </c>
      <c r="W10" s="8">
        <v>3.7739865450000001</v>
      </c>
      <c r="X10" s="6">
        <f t="shared" si="7"/>
        <v>3.8324833364475004</v>
      </c>
      <c r="Y10" s="6">
        <f>X10*Index!$H$27</f>
        <v>4.2303445098762591</v>
      </c>
      <c r="AA10" s="29">
        <v>4.1591854440000002</v>
      </c>
      <c r="AB10" s="8">
        <v>1.5818306900000001</v>
      </c>
      <c r="AC10" s="8">
        <v>6.5791271809999996</v>
      </c>
      <c r="AD10" s="9">
        <f t="shared" si="8"/>
        <v>6.58</v>
      </c>
      <c r="AE10" s="6">
        <f t="shared" si="9"/>
        <v>6.6061016021614316</v>
      </c>
      <c r="AF10" s="6">
        <f t="shared" si="10"/>
        <v>6.7084961769949345</v>
      </c>
      <c r="AG10" s="13">
        <f>AF10*Index!$D$22</f>
        <v>8.7598466194249482</v>
      </c>
      <c r="AI10" s="8">
        <v>0.97651698200000003</v>
      </c>
      <c r="AJ10" s="6">
        <f t="shared" si="11"/>
        <v>0.99165299522100014</v>
      </c>
      <c r="AK10" s="6">
        <f>AJ10*Index!$H$27</f>
        <v>1.0945993591518313</v>
      </c>
      <c r="AM10" s="8">
        <v>263.59990895408203</v>
      </c>
      <c r="AN10" s="9">
        <f t="shared" si="12"/>
        <v>263.60000000000002</v>
      </c>
    </row>
    <row r="11" spans="1:40">
      <c r="A11" s="23" t="s">
        <v>1264</v>
      </c>
      <c r="B11" s="23" t="s">
        <v>72</v>
      </c>
      <c r="C11" s="2" t="s">
        <v>64</v>
      </c>
      <c r="D11" s="2">
        <v>1</v>
      </c>
      <c r="E11" s="2" t="s">
        <v>41</v>
      </c>
      <c r="F11" s="8">
        <v>116.58481279999999</v>
      </c>
      <c r="G11" s="6">
        <f t="shared" si="0"/>
        <v>117.06281053248</v>
      </c>
      <c r="H11" s="6">
        <f t="shared" si="1"/>
        <v>118.87728409573344</v>
      </c>
      <c r="I11" s="13">
        <f>H11*Index!$D$22</f>
        <v>155.22804928822367</v>
      </c>
      <c r="K11" s="8">
        <v>38.004670340674259</v>
      </c>
      <c r="L11" s="6">
        <f t="shared" si="2"/>
        <v>38.593742730954716</v>
      </c>
      <c r="M11" s="6">
        <f t="shared" si="3"/>
        <v>38.593742730954716</v>
      </c>
      <c r="O11" s="28">
        <v>1.6421703299999999</v>
      </c>
      <c r="P11" s="8">
        <v>27.733980840000001</v>
      </c>
      <c r="Q11" s="8">
        <v>45.543920460000002</v>
      </c>
      <c r="R11" s="9">
        <f t="shared" si="4"/>
        <v>45.54</v>
      </c>
      <c r="S11" s="6">
        <f t="shared" si="5"/>
        <v>45.730650533885999</v>
      </c>
      <c r="T11" s="6">
        <f t="shared" si="6"/>
        <v>46.439475617161236</v>
      </c>
      <c r="U11" s="13">
        <f>T11*Index!$D$22</f>
        <v>60.639921788713629</v>
      </c>
      <c r="W11" s="8">
        <v>5.5252151810000001</v>
      </c>
      <c r="X11" s="6">
        <f t="shared" si="7"/>
        <v>5.6108560163055001</v>
      </c>
      <c r="Y11" s="6">
        <f>X11*Index!$H$27</f>
        <v>6.1933351982388452</v>
      </c>
      <c r="AA11" s="29">
        <v>4.2147039959999999</v>
      </c>
      <c r="AB11" s="8">
        <v>1.754979472</v>
      </c>
      <c r="AC11" s="8">
        <v>7.3967189920000003</v>
      </c>
      <c r="AD11" s="9">
        <f t="shared" si="8"/>
        <v>7.4</v>
      </c>
      <c r="AE11" s="6">
        <f t="shared" si="9"/>
        <v>7.4270455414098695</v>
      </c>
      <c r="AF11" s="6">
        <f t="shared" si="10"/>
        <v>7.5421647473017233</v>
      </c>
      <c r="AG11" s="13">
        <f>AF11*Index!$D$22</f>
        <v>9.8484376560220728</v>
      </c>
      <c r="AI11" s="8">
        <v>0.88877678400000004</v>
      </c>
      <c r="AJ11" s="6">
        <f t="shared" si="11"/>
        <v>0.90255282415200011</v>
      </c>
      <c r="AK11" s="6">
        <f>AJ11*Index!$H$27</f>
        <v>0.99624944176897634</v>
      </c>
      <c r="AM11" s="8">
        <v>271.499736170353</v>
      </c>
      <c r="AN11" s="9">
        <f t="shared" si="12"/>
        <v>271.5</v>
      </c>
    </row>
    <row r="12" spans="1:40" ht="15" customHeight="1">
      <c r="A12" s="23" t="s">
        <v>1265</v>
      </c>
      <c r="B12" s="23" t="s">
        <v>72</v>
      </c>
      <c r="C12" s="2" t="s">
        <v>64</v>
      </c>
      <c r="D12" s="2">
        <v>2</v>
      </c>
      <c r="E12" s="2" t="s">
        <v>40</v>
      </c>
      <c r="F12" s="8">
        <v>132.71879999999999</v>
      </c>
      <c r="G12" s="6">
        <f t="shared" si="0"/>
        <v>133.26294707999998</v>
      </c>
      <c r="H12" s="6">
        <f t="shared" si="1"/>
        <v>135.32852275974</v>
      </c>
      <c r="I12" s="13">
        <f>H12*Index!$D$22</f>
        <v>176.70981265129157</v>
      </c>
      <c r="K12" s="8">
        <v>47.529927897199265</v>
      </c>
      <c r="L12" s="6">
        <f t="shared" si="2"/>
        <v>48.266641779605855</v>
      </c>
      <c r="M12" s="6">
        <f t="shared" si="3"/>
        <v>48.266641779605855</v>
      </c>
      <c r="O12" s="28">
        <v>1.6421703299999999</v>
      </c>
      <c r="P12" s="8">
        <v>27.733980840000001</v>
      </c>
      <c r="Q12" s="8">
        <v>45.543920460000002</v>
      </c>
      <c r="R12" s="9">
        <f t="shared" si="4"/>
        <v>45.54</v>
      </c>
      <c r="S12" s="6">
        <f t="shared" si="5"/>
        <v>45.730650533885999</v>
      </c>
      <c r="T12" s="6">
        <f t="shared" si="6"/>
        <v>46.439475617161236</v>
      </c>
      <c r="U12" s="13">
        <f>T12*Index!$D$22</f>
        <v>60.639921788713629</v>
      </c>
      <c r="W12" s="8">
        <v>5.4654292629999999</v>
      </c>
      <c r="X12" s="6">
        <f t="shared" si="7"/>
        <v>5.5501434165765007</v>
      </c>
      <c r="Y12" s="6">
        <f>X12*Index!$H$27</f>
        <v>6.126319848034619</v>
      </c>
      <c r="AA12" s="29">
        <v>4.1591854440000002</v>
      </c>
      <c r="AB12" s="8">
        <v>1.5818306900000001</v>
      </c>
      <c r="AC12" s="8">
        <v>6.5791271809999996</v>
      </c>
      <c r="AD12" s="9">
        <f t="shared" si="8"/>
        <v>6.58</v>
      </c>
      <c r="AE12" s="6">
        <f t="shared" si="9"/>
        <v>6.6061016021614316</v>
      </c>
      <c r="AF12" s="6">
        <f t="shared" si="10"/>
        <v>6.7084961769949345</v>
      </c>
      <c r="AG12" s="13">
        <f>AF12*Index!$D$22</f>
        <v>8.7598466194249482</v>
      </c>
      <c r="AI12" s="8">
        <v>0.97651698200000003</v>
      </c>
      <c r="AJ12" s="6">
        <f t="shared" si="11"/>
        <v>0.99165299522100014</v>
      </c>
      <c r="AK12" s="6">
        <f>AJ12*Index!$H$27</f>
        <v>1.0945993591518313</v>
      </c>
      <c r="AM12" s="8">
        <v>301.597142051329</v>
      </c>
      <c r="AN12" s="9">
        <f t="shared" si="12"/>
        <v>301.60000000000002</v>
      </c>
    </row>
    <row r="13" spans="1:40" ht="15" customHeight="1">
      <c r="A13" s="23" t="s">
        <v>1266</v>
      </c>
      <c r="B13" s="23" t="s">
        <v>72</v>
      </c>
      <c r="C13" s="2" t="s">
        <v>64</v>
      </c>
      <c r="D13" s="2">
        <v>2</v>
      </c>
      <c r="E13" s="2" t="s">
        <v>41</v>
      </c>
      <c r="F13" s="8">
        <v>131.90645810000001</v>
      </c>
      <c r="G13" s="6">
        <f t="shared" si="0"/>
        <v>132.44727457821</v>
      </c>
      <c r="H13" s="6">
        <f t="shared" si="1"/>
        <v>134.50020733417227</v>
      </c>
      <c r="I13" s="13">
        <f>H13*Index!$D$22</f>
        <v>175.62821166516309</v>
      </c>
      <c r="K13" s="8">
        <v>47.529927897199265</v>
      </c>
      <c r="L13" s="6">
        <f t="shared" si="2"/>
        <v>48.266641779605855</v>
      </c>
      <c r="M13" s="6">
        <f t="shared" si="3"/>
        <v>48.266641779605855</v>
      </c>
      <c r="O13" s="28">
        <v>1.6421703299999999</v>
      </c>
      <c r="P13" s="8">
        <v>27.733980840000001</v>
      </c>
      <c r="Q13" s="8">
        <v>45.543920460000002</v>
      </c>
      <c r="R13" s="9">
        <f t="shared" si="4"/>
        <v>45.54</v>
      </c>
      <c r="S13" s="6">
        <f t="shared" si="5"/>
        <v>45.730650533885999</v>
      </c>
      <c r="T13" s="6">
        <f t="shared" si="6"/>
        <v>46.439475617161236</v>
      </c>
      <c r="U13" s="13">
        <f>T13*Index!$D$22</f>
        <v>60.639921788713629</v>
      </c>
      <c r="W13" s="8">
        <v>5.5252151810000001</v>
      </c>
      <c r="X13" s="6">
        <f t="shared" si="7"/>
        <v>5.6108560163055001</v>
      </c>
      <c r="Y13" s="6">
        <f>X13*Index!$H$27</f>
        <v>6.1933351982388452</v>
      </c>
      <c r="AA13" s="29">
        <v>4.2147039959999999</v>
      </c>
      <c r="AB13" s="8">
        <v>1.754979472</v>
      </c>
      <c r="AC13" s="8">
        <v>7.3967189920000003</v>
      </c>
      <c r="AD13" s="9">
        <f t="shared" si="8"/>
        <v>7.4</v>
      </c>
      <c r="AE13" s="6">
        <f t="shared" si="9"/>
        <v>7.4270455414098695</v>
      </c>
      <c r="AF13" s="6">
        <f t="shared" si="10"/>
        <v>7.5421647473017233</v>
      </c>
      <c r="AG13" s="13">
        <f>AF13*Index!$D$22</f>
        <v>9.8484376560220728</v>
      </c>
      <c r="AI13" s="8">
        <v>0.88877678400000004</v>
      </c>
      <c r="AJ13" s="6">
        <f t="shared" si="11"/>
        <v>0.90255282415200011</v>
      </c>
      <c r="AK13" s="6">
        <f>AJ13*Index!$H$27</f>
        <v>0.99624944176897634</v>
      </c>
      <c r="AM13" s="8">
        <v>301.57279759104199</v>
      </c>
      <c r="AN13" s="9">
        <f t="shared" si="12"/>
        <v>301.57</v>
      </c>
    </row>
    <row r="14" spans="1:40" ht="15" customHeight="1">
      <c r="A14" s="23" t="s">
        <v>1267</v>
      </c>
      <c r="B14" s="23" t="s">
        <v>72</v>
      </c>
      <c r="C14" s="2" t="s">
        <v>64</v>
      </c>
      <c r="D14" s="2">
        <v>3</v>
      </c>
      <c r="E14" s="2" t="s">
        <v>40</v>
      </c>
      <c r="F14" s="8">
        <v>132.71879999999999</v>
      </c>
      <c r="G14" s="6">
        <f t="shared" si="0"/>
        <v>133.26294707999998</v>
      </c>
      <c r="H14" s="6">
        <f t="shared" si="1"/>
        <v>135.32852275974</v>
      </c>
      <c r="I14" s="13">
        <f>H14*Index!$D$22</f>
        <v>176.70981265129157</v>
      </c>
      <c r="K14" s="8">
        <v>62.983544399128384</v>
      </c>
      <c r="L14" s="6">
        <f t="shared" si="2"/>
        <v>63.959789337314881</v>
      </c>
      <c r="M14" s="6">
        <f t="shared" si="3"/>
        <v>63.959789337314881</v>
      </c>
      <c r="O14" s="28">
        <v>1.6421703299999999</v>
      </c>
      <c r="P14" s="8">
        <v>27.733980840000001</v>
      </c>
      <c r="Q14" s="8">
        <v>45.543920460000002</v>
      </c>
      <c r="R14" s="9">
        <f t="shared" si="4"/>
        <v>45.54</v>
      </c>
      <c r="S14" s="6">
        <f t="shared" si="5"/>
        <v>45.730650533885999</v>
      </c>
      <c r="T14" s="6">
        <f t="shared" si="6"/>
        <v>46.439475617161236</v>
      </c>
      <c r="U14" s="13">
        <f>T14*Index!$D$22</f>
        <v>60.639921788713629</v>
      </c>
      <c r="W14" s="8">
        <v>5.4654292629999999</v>
      </c>
      <c r="X14" s="6">
        <f t="shared" si="7"/>
        <v>5.5501434165765007</v>
      </c>
      <c r="Y14" s="6">
        <f>X14*Index!$H$27</f>
        <v>6.126319848034619</v>
      </c>
      <c r="AA14" s="29">
        <v>4.1591854440000002</v>
      </c>
      <c r="AB14" s="8">
        <v>1.5818306900000001</v>
      </c>
      <c r="AC14" s="8">
        <v>6.5791271809999996</v>
      </c>
      <c r="AD14" s="9">
        <f t="shared" si="8"/>
        <v>6.58</v>
      </c>
      <c r="AE14" s="6">
        <f t="shared" si="9"/>
        <v>6.6061016021614316</v>
      </c>
      <c r="AF14" s="6">
        <f t="shared" si="10"/>
        <v>6.7084961769949345</v>
      </c>
      <c r="AG14" s="13">
        <f>AF14*Index!$D$22</f>
        <v>8.7598466194249482</v>
      </c>
      <c r="AI14" s="8">
        <v>0.97651698200000003</v>
      </c>
      <c r="AJ14" s="6">
        <f t="shared" si="11"/>
        <v>0.99165299522100014</v>
      </c>
      <c r="AK14" s="6">
        <f>AJ14*Index!$H$27</f>
        <v>1.0945993591518313</v>
      </c>
      <c r="AM14" s="8">
        <v>317.29028960903798</v>
      </c>
      <c r="AN14" s="9">
        <f t="shared" si="12"/>
        <v>317.29000000000002</v>
      </c>
    </row>
    <row r="15" spans="1:40" ht="15" customHeight="1">
      <c r="A15" s="23" t="s">
        <v>1268</v>
      </c>
      <c r="B15" s="23" t="s">
        <v>72</v>
      </c>
      <c r="C15" s="2" t="s">
        <v>64</v>
      </c>
      <c r="D15" s="2">
        <v>3</v>
      </c>
      <c r="E15" s="2" t="s">
        <v>41</v>
      </c>
      <c r="F15" s="8">
        <v>147.22810340000001</v>
      </c>
      <c r="G15" s="6">
        <f t="shared" si="0"/>
        <v>147.83173862394</v>
      </c>
      <c r="H15" s="6">
        <f t="shared" si="1"/>
        <v>150.12313057261107</v>
      </c>
      <c r="I15" s="13">
        <f>H15*Index!$D$22</f>
        <v>196.02837404210246</v>
      </c>
      <c r="K15" s="8">
        <v>62.983544399128384</v>
      </c>
      <c r="L15" s="6">
        <f t="shared" si="2"/>
        <v>63.959789337314881</v>
      </c>
      <c r="M15" s="6">
        <f t="shared" si="3"/>
        <v>63.959789337314881</v>
      </c>
      <c r="O15" s="28">
        <v>1.6421703299999999</v>
      </c>
      <c r="P15" s="8">
        <v>27.733980840000001</v>
      </c>
      <c r="Q15" s="8">
        <v>45.543920460000002</v>
      </c>
      <c r="R15" s="9">
        <f t="shared" si="4"/>
        <v>45.54</v>
      </c>
      <c r="S15" s="6">
        <f t="shared" si="5"/>
        <v>45.730650533885999</v>
      </c>
      <c r="T15" s="6">
        <f t="shared" si="6"/>
        <v>46.439475617161236</v>
      </c>
      <c r="U15" s="13">
        <f>T15*Index!$D$22</f>
        <v>60.639921788713629</v>
      </c>
      <c r="W15" s="8">
        <v>5.5252151810000001</v>
      </c>
      <c r="X15" s="6">
        <f t="shared" si="7"/>
        <v>5.6108560163055001</v>
      </c>
      <c r="Y15" s="6">
        <f>X15*Index!$H$27</f>
        <v>6.1933351982388452</v>
      </c>
      <c r="AA15" s="29">
        <v>4.2147039959999999</v>
      </c>
      <c r="AB15" s="8">
        <v>1.754979472</v>
      </c>
      <c r="AC15" s="8">
        <v>7.3967189920000003</v>
      </c>
      <c r="AD15" s="9">
        <f t="shared" si="8"/>
        <v>7.4</v>
      </c>
      <c r="AE15" s="6">
        <f t="shared" si="9"/>
        <v>7.4270455414098695</v>
      </c>
      <c r="AF15" s="6">
        <f t="shared" si="10"/>
        <v>7.5421647473017233</v>
      </c>
      <c r="AG15" s="13">
        <f>AF15*Index!$D$22</f>
        <v>9.8484376560220728</v>
      </c>
      <c r="AI15" s="8">
        <v>0.88877678400000004</v>
      </c>
      <c r="AJ15" s="6">
        <f t="shared" si="11"/>
        <v>0.90255282415200011</v>
      </c>
      <c r="AK15" s="6">
        <f>AJ15*Index!$H$27</f>
        <v>0.99624944176897634</v>
      </c>
      <c r="AM15" s="8">
        <v>337.66610752078998</v>
      </c>
      <c r="AN15" s="9">
        <f t="shared" si="12"/>
        <v>337.67</v>
      </c>
    </row>
    <row r="16" spans="1:40" ht="15" customHeight="1">
      <c r="A16" s="23" t="s">
        <v>1269</v>
      </c>
      <c r="B16" s="23" t="s">
        <v>72</v>
      </c>
      <c r="C16" s="2" t="s">
        <v>64</v>
      </c>
      <c r="D16" s="2">
        <v>4</v>
      </c>
      <c r="E16" s="2" t="s">
        <v>40</v>
      </c>
      <c r="F16" s="8">
        <v>132.71879999999999</v>
      </c>
      <c r="G16" s="6">
        <f t="shared" si="0"/>
        <v>133.26294707999998</v>
      </c>
      <c r="H16" s="6">
        <f t="shared" si="1"/>
        <v>135.32852275974</v>
      </c>
      <c r="I16" s="13">
        <f>H16*Index!$D$22</f>
        <v>176.70981265129157</v>
      </c>
      <c r="K16" s="8">
        <v>76.518916649378497</v>
      </c>
      <c r="L16" s="6">
        <f t="shared" si="2"/>
        <v>77.704959857443868</v>
      </c>
      <c r="M16" s="6">
        <f t="shared" si="3"/>
        <v>77.704959857443868</v>
      </c>
      <c r="O16" s="28">
        <v>2.2560177640000001</v>
      </c>
      <c r="P16" s="8">
        <v>27.555355729999999</v>
      </c>
      <c r="Q16" s="8">
        <v>62.16537202</v>
      </c>
      <c r="R16" s="9">
        <f t="shared" si="4"/>
        <v>62.17</v>
      </c>
      <c r="S16" s="6">
        <f t="shared" si="5"/>
        <v>62.420250045281996</v>
      </c>
      <c r="T16" s="6">
        <f t="shared" si="6"/>
        <v>63.387763920983872</v>
      </c>
      <c r="U16" s="13">
        <f>T16*Index!$D$22</f>
        <v>82.770724592537334</v>
      </c>
      <c r="W16" s="8">
        <v>7.5084205839999996</v>
      </c>
      <c r="X16" s="6">
        <f t="shared" si="7"/>
        <v>7.6248011030520004</v>
      </c>
      <c r="Y16" s="6">
        <f>X16*Index!$H$27</f>
        <v>8.4163537460005156</v>
      </c>
      <c r="AA16" s="29">
        <v>4.1591854440000002</v>
      </c>
      <c r="AB16" s="8">
        <v>1.5818306900000001</v>
      </c>
      <c r="AC16" s="8">
        <v>6.5791271809999996</v>
      </c>
      <c r="AD16" s="9">
        <f t="shared" si="8"/>
        <v>6.58</v>
      </c>
      <c r="AE16" s="6">
        <f t="shared" si="9"/>
        <v>6.6061016021614316</v>
      </c>
      <c r="AF16" s="6">
        <f t="shared" si="10"/>
        <v>6.7084961769949345</v>
      </c>
      <c r="AG16" s="13">
        <f>AF16*Index!$D$22</f>
        <v>8.7598466194249482</v>
      </c>
      <c r="AI16" s="8">
        <v>0.97651698200000003</v>
      </c>
      <c r="AJ16" s="6">
        <f t="shared" si="11"/>
        <v>0.99165299522100014</v>
      </c>
      <c r="AK16" s="6">
        <f>AJ16*Index!$H$27</f>
        <v>1.0945993591518313</v>
      </c>
      <c r="AM16" s="8">
        <v>355.45629682270902</v>
      </c>
      <c r="AN16" s="9">
        <f t="shared" si="12"/>
        <v>355.46</v>
      </c>
    </row>
    <row r="17" spans="1:40" ht="15" customHeight="1">
      <c r="A17" s="23" t="s">
        <v>1270</v>
      </c>
      <c r="B17" s="23" t="s">
        <v>72</v>
      </c>
      <c r="C17" s="2" t="s">
        <v>64</v>
      </c>
      <c r="D17" s="2">
        <v>4</v>
      </c>
      <c r="E17" s="2" t="s">
        <v>41</v>
      </c>
      <c r="F17" s="8">
        <v>162.54974870000001</v>
      </c>
      <c r="G17" s="6">
        <f t="shared" si="0"/>
        <v>163.21620266967</v>
      </c>
      <c r="H17" s="6">
        <f t="shared" si="1"/>
        <v>165.7460538110499</v>
      </c>
      <c r="I17" s="13">
        <f>H17*Index!$D$22</f>
        <v>216.42853641904185</v>
      </c>
      <c r="K17" s="8">
        <v>76.518916649378497</v>
      </c>
      <c r="L17" s="6">
        <f t="shared" si="2"/>
        <v>77.704959857443868</v>
      </c>
      <c r="M17" s="6">
        <f t="shared" si="3"/>
        <v>77.704959857443868</v>
      </c>
      <c r="O17" s="28">
        <v>2.2560177640000001</v>
      </c>
      <c r="P17" s="8">
        <v>27.555355729999999</v>
      </c>
      <c r="Q17" s="8">
        <v>62.16537202</v>
      </c>
      <c r="R17" s="9">
        <f t="shared" si="4"/>
        <v>62.17</v>
      </c>
      <c r="S17" s="6">
        <f t="shared" si="5"/>
        <v>62.420250045281996</v>
      </c>
      <c r="T17" s="6">
        <f t="shared" si="6"/>
        <v>63.387763920983872</v>
      </c>
      <c r="U17" s="13">
        <f>T17*Index!$D$22</f>
        <v>82.770724592537334</v>
      </c>
      <c r="W17" s="8">
        <v>7.5905546289999997</v>
      </c>
      <c r="X17" s="6">
        <f t="shared" si="7"/>
        <v>7.7082082257494999</v>
      </c>
      <c r="Y17" s="6">
        <f>X17*Index!$H$27</f>
        <v>8.5084196032039561</v>
      </c>
      <c r="AA17" s="29">
        <v>4.2147039959999999</v>
      </c>
      <c r="AB17" s="8">
        <v>1.754979472</v>
      </c>
      <c r="AC17" s="8">
        <v>7.3967189920000003</v>
      </c>
      <c r="AD17" s="9">
        <f t="shared" si="8"/>
        <v>7.4</v>
      </c>
      <c r="AE17" s="6">
        <f t="shared" si="9"/>
        <v>7.4270455414098695</v>
      </c>
      <c r="AF17" s="6">
        <f t="shared" si="10"/>
        <v>7.5421647473017233</v>
      </c>
      <c r="AG17" s="13">
        <f>AF17*Index!$D$22</f>
        <v>9.8484376560220728</v>
      </c>
      <c r="AI17" s="8">
        <v>0.88877678400000004</v>
      </c>
      <c r="AJ17" s="6">
        <f t="shared" si="11"/>
        <v>0.90255282415200011</v>
      </c>
      <c r="AK17" s="6">
        <f>AJ17*Index!$H$27</f>
        <v>0.99624944176897634</v>
      </c>
      <c r="AM17" s="8">
        <v>396.25732761403799</v>
      </c>
      <c r="AN17" s="9">
        <f t="shared" si="12"/>
        <v>396.26</v>
      </c>
    </row>
    <row r="18" spans="1:40" ht="15" customHeight="1">
      <c r="A18" s="23" t="s">
        <v>1271</v>
      </c>
      <c r="B18" s="23" t="s">
        <v>73</v>
      </c>
      <c r="C18" s="2" t="s">
        <v>65</v>
      </c>
      <c r="D18" s="2"/>
      <c r="E18" s="2" t="s">
        <v>40</v>
      </c>
      <c r="F18" s="8">
        <v>192.93090000000001</v>
      </c>
      <c r="G18" s="6">
        <f t="shared" si="0"/>
        <v>193.72191669</v>
      </c>
      <c r="H18" s="6">
        <f t="shared" si="1"/>
        <v>196.72460639869502</v>
      </c>
      <c r="I18" s="13">
        <f>H18*Index!$D$22</f>
        <v>256.87983310311029</v>
      </c>
      <c r="K18" s="8">
        <v>38.111448482020862</v>
      </c>
      <c r="L18" s="6">
        <f t="shared" si="2"/>
        <v>38.702175933492185</v>
      </c>
      <c r="M18" s="6">
        <f t="shared" si="3"/>
        <v>38.702175933492185</v>
      </c>
      <c r="O18" s="28">
        <v>1.402625558</v>
      </c>
      <c r="P18" s="8">
        <v>22.65231421</v>
      </c>
      <c r="Q18" s="8">
        <v>31.772714860000001</v>
      </c>
      <c r="R18" s="9">
        <f t="shared" si="4"/>
        <v>31.77</v>
      </c>
      <c r="S18" s="6">
        <f t="shared" si="5"/>
        <v>31.902982990925999</v>
      </c>
      <c r="T18" s="6">
        <f t="shared" si="6"/>
        <v>32.397479227285352</v>
      </c>
      <c r="U18" s="13">
        <f>T18*Index!$D$22</f>
        <v>42.304108312714611</v>
      </c>
      <c r="W18" s="8">
        <v>4.668182485</v>
      </c>
      <c r="X18" s="6">
        <f t="shared" si="7"/>
        <v>4.7405393135175</v>
      </c>
      <c r="Y18" s="6">
        <f>X18*Index!$H$27</f>
        <v>5.2326684027752037</v>
      </c>
      <c r="AA18" s="29">
        <v>4.1591854440000002</v>
      </c>
      <c r="AB18" s="8">
        <v>1.5818306900000001</v>
      </c>
      <c r="AC18" s="8">
        <v>6.5791271809999996</v>
      </c>
      <c r="AD18" s="9">
        <f t="shared" si="8"/>
        <v>6.58</v>
      </c>
      <c r="AE18" s="6">
        <f t="shared" si="9"/>
        <v>6.6061016021614316</v>
      </c>
      <c r="AF18" s="6">
        <f t="shared" si="10"/>
        <v>6.7084961769949345</v>
      </c>
      <c r="AG18" s="13">
        <f>AF18*Index!$D$22</f>
        <v>8.7598466194249482</v>
      </c>
      <c r="AI18" s="8">
        <v>0.97651698200000003</v>
      </c>
      <c r="AJ18" s="6">
        <f t="shared" si="11"/>
        <v>0.99165299522100014</v>
      </c>
      <c r="AK18" s="6">
        <f>AJ18*Index!$H$27</f>
        <v>1.0945993591518313</v>
      </c>
      <c r="AM18" s="8">
        <v>352.973231733658</v>
      </c>
      <c r="AN18" s="9">
        <f t="shared" si="12"/>
        <v>352.97</v>
      </c>
    </row>
    <row r="19" spans="1:40">
      <c r="A19" s="23" t="s">
        <v>1272</v>
      </c>
      <c r="B19" s="23" t="s">
        <v>73</v>
      </c>
      <c r="C19" s="2" t="s">
        <v>65</v>
      </c>
      <c r="D19" s="2">
        <v>1</v>
      </c>
      <c r="E19" s="2" t="s">
        <v>41</v>
      </c>
      <c r="F19" s="8">
        <v>173.3246054</v>
      </c>
      <c r="G19" s="6">
        <f t="shared" si="0"/>
        <v>174.03523628214</v>
      </c>
      <c r="H19" s="6">
        <f t="shared" si="1"/>
        <v>176.73278244451319</v>
      </c>
      <c r="I19" s="13">
        <f>H19*Index!$D$22</f>
        <v>230.77483030356697</v>
      </c>
      <c r="K19" s="8">
        <v>38.004670340674259</v>
      </c>
      <c r="L19" s="6">
        <f t="shared" si="2"/>
        <v>38.593742730954716</v>
      </c>
      <c r="M19" s="6">
        <f t="shared" si="3"/>
        <v>38.593742730954716</v>
      </c>
      <c r="O19" s="28">
        <v>1.716566982</v>
      </c>
      <c r="P19" s="8">
        <v>26.592037019999999</v>
      </c>
      <c r="Q19" s="8">
        <v>45.64701273</v>
      </c>
      <c r="R19" s="9">
        <f t="shared" si="4"/>
        <v>45.65</v>
      </c>
      <c r="S19" s="6">
        <f t="shared" si="5"/>
        <v>45.834165482193001</v>
      </c>
      <c r="T19" s="6">
        <f t="shared" si="6"/>
        <v>46.544595047166993</v>
      </c>
      <c r="U19" s="13">
        <f>T19*Index!$D$22</f>
        <v>60.777185052979853</v>
      </c>
      <c r="W19" s="8">
        <v>5.7755287470000001</v>
      </c>
      <c r="X19" s="6">
        <f t="shared" si="7"/>
        <v>5.8650494425785009</v>
      </c>
      <c r="Y19" s="6">
        <f>X19*Index!$H$27</f>
        <v>6.4739171788711189</v>
      </c>
      <c r="AA19" s="29">
        <v>4.2147039959999999</v>
      </c>
      <c r="AB19" s="8">
        <v>1.754979472</v>
      </c>
      <c r="AC19" s="8">
        <v>7.3967189920000003</v>
      </c>
      <c r="AD19" s="9">
        <f t="shared" si="8"/>
        <v>7.4</v>
      </c>
      <c r="AE19" s="6">
        <f t="shared" si="9"/>
        <v>7.4270455414098695</v>
      </c>
      <c r="AF19" s="6">
        <f t="shared" si="10"/>
        <v>7.5421647473017233</v>
      </c>
      <c r="AG19" s="13">
        <f>AF19*Index!$D$22</f>
        <v>9.8484376560220728</v>
      </c>
      <c r="AI19" s="8">
        <v>0.88877678400000004</v>
      </c>
      <c r="AJ19" s="6">
        <f t="shared" si="11"/>
        <v>0.90255282415200011</v>
      </c>
      <c r="AK19" s="6">
        <f>AJ19*Index!$H$27</f>
        <v>0.99624944176897634</v>
      </c>
      <c r="AM19" s="8">
        <v>347.464362332566</v>
      </c>
      <c r="AN19" s="9">
        <f t="shared" si="12"/>
        <v>347.46</v>
      </c>
    </row>
    <row r="20" spans="1:40" ht="15" customHeight="1">
      <c r="A20" s="23" t="s">
        <v>1273</v>
      </c>
      <c r="B20" s="23" t="s">
        <v>73</v>
      </c>
      <c r="C20" s="2" t="s">
        <v>65</v>
      </c>
      <c r="D20" s="2">
        <v>2</v>
      </c>
      <c r="E20" s="2" t="s">
        <v>40</v>
      </c>
      <c r="F20" s="8">
        <v>192.93090000000001</v>
      </c>
      <c r="G20" s="6">
        <f t="shared" si="0"/>
        <v>193.72191669</v>
      </c>
      <c r="H20" s="6">
        <f t="shared" si="1"/>
        <v>196.72460639869502</v>
      </c>
      <c r="I20" s="13">
        <f>H20*Index!$D$22</f>
        <v>256.87983310311029</v>
      </c>
      <c r="K20" s="8">
        <v>47.529927897199265</v>
      </c>
      <c r="L20" s="6">
        <f t="shared" si="2"/>
        <v>48.266641779605855</v>
      </c>
      <c r="M20" s="6">
        <f t="shared" si="3"/>
        <v>48.266641779605855</v>
      </c>
      <c r="O20" s="28">
        <v>1.716566982</v>
      </c>
      <c r="P20" s="8">
        <v>26.592037019999999</v>
      </c>
      <c r="Q20" s="8">
        <v>45.64701273</v>
      </c>
      <c r="R20" s="9">
        <f t="shared" si="4"/>
        <v>45.65</v>
      </c>
      <c r="S20" s="6">
        <f t="shared" si="5"/>
        <v>45.834165482193001</v>
      </c>
      <c r="T20" s="6">
        <f t="shared" si="6"/>
        <v>46.544595047166993</v>
      </c>
      <c r="U20" s="13">
        <f>T20*Index!$D$22</f>
        <v>60.777185052979853</v>
      </c>
      <c r="W20" s="8">
        <v>5.7130342970000001</v>
      </c>
      <c r="X20" s="6">
        <f t="shared" si="7"/>
        <v>5.8015863286035003</v>
      </c>
      <c r="Y20" s="6">
        <f>X20*Index!$H$27</f>
        <v>6.4038657755863095</v>
      </c>
      <c r="AA20" s="29">
        <v>4.1591854440000002</v>
      </c>
      <c r="AB20" s="8">
        <v>1.5818306900000001</v>
      </c>
      <c r="AC20" s="8">
        <v>6.5791271809999996</v>
      </c>
      <c r="AD20" s="9">
        <f t="shared" si="8"/>
        <v>6.58</v>
      </c>
      <c r="AE20" s="6">
        <f t="shared" si="9"/>
        <v>6.6061016021614316</v>
      </c>
      <c r="AF20" s="6">
        <f t="shared" si="10"/>
        <v>6.7084961769949345</v>
      </c>
      <c r="AG20" s="13">
        <f>AF20*Index!$D$22</f>
        <v>8.7598466194249482</v>
      </c>
      <c r="AI20" s="8">
        <v>0.97651698200000003</v>
      </c>
      <c r="AJ20" s="6">
        <f t="shared" si="11"/>
        <v>0.99165299522100014</v>
      </c>
      <c r="AK20" s="6">
        <f>AJ20*Index!$H$27</f>
        <v>1.0945993591518313</v>
      </c>
      <c r="AM20" s="8">
        <v>382.18197168613602</v>
      </c>
      <c r="AN20" s="9">
        <f t="shared" si="12"/>
        <v>382.18</v>
      </c>
    </row>
    <row r="21" spans="1:40" ht="15" customHeight="1">
      <c r="A21" s="23" t="s">
        <v>1274</v>
      </c>
      <c r="B21" s="23" t="s">
        <v>73</v>
      </c>
      <c r="C21" s="2" t="s">
        <v>65</v>
      </c>
      <c r="D21" s="2">
        <v>2</v>
      </c>
      <c r="E21" s="2" t="s">
        <v>41</v>
      </c>
      <c r="F21" s="8">
        <v>182.33641890000001</v>
      </c>
      <c r="G21" s="6">
        <f t="shared" si="0"/>
        <v>183.08399821749001</v>
      </c>
      <c r="H21" s="6">
        <f t="shared" si="1"/>
        <v>185.9218001898611</v>
      </c>
      <c r="I21" s="13">
        <f>H21*Index!$D$22</f>
        <v>242.77370216824158</v>
      </c>
      <c r="K21" s="8">
        <v>47.529927897199265</v>
      </c>
      <c r="L21" s="6">
        <f t="shared" si="2"/>
        <v>48.266641779605855</v>
      </c>
      <c r="M21" s="6">
        <f t="shared" si="3"/>
        <v>48.266641779605855</v>
      </c>
      <c r="O21" s="28">
        <v>1.716566982</v>
      </c>
      <c r="P21" s="8">
        <v>26.592037019999999</v>
      </c>
      <c r="Q21" s="8">
        <v>45.64701273</v>
      </c>
      <c r="R21" s="9">
        <f t="shared" si="4"/>
        <v>45.65</v>
      </c>
      <c r="S21" s="6">
        <f t="shared" si="5"/>
        <v>45.834165482193001</v>
      </c>
      <c r="T21" s="6">
        <f t="shared" si="6"/>
        <v>46.544595047166993</v>
      </c>
      <c r="U21" s="13">
        <f>T21*Index!$D$22</f>
        <v>60.777185052979853</v>
      </c>
      <c r="W21" s="8">
        <v>5.7755287470000001</v>
      </c>
      <c r="X21" s="6">
        <f t="shared" si="7"/>
        <v>5.8650494425785009</v>
      </c>
      <c r="Y21" s="6">
        <f>X21*Index!$H$27</f>
        <v>6.4739171788711189</v>
      </c>
      <c r="AA21" s="29">
        <v>4.2147039959999999</v>
      </c>
      <c r="AB21" s="8">
        <v>1.754979472</v>
      </c>
      <c r="AC21" s="8">
        <v>7.3967189920000003</v>
      </c>
      <c r="AD21" s="9">
        <f t="shared" si="8"/>
        <v>7.4</v>
      </c>
      <c r="AE21" s="6">
        <f t="shared" si="9"/>
        <v>7.4270455414098695</v>
      </c>
      <c r="AF21" s="6">
        <f t="shared" si="10"/>
        <v>7.5421647473017233</v>
      </c>
      <c r="AG21" s="13">
        <f>AF21*Index!$D$22</f>
        <v>9.8484376560220728</v>
      </c>
      <c r="AI21" s="8">
        <v>0.88877678400000004</v>
      </c>
      <c r="AJ21" s="6">
        <f t="shared" si="11"/>
        <v>0.90255282415200011</v>
      </c>
      <c r="AK21" s="6">
        <f>AJ21*Index!$H$27</f>
        <v>0.99624944176897634</v>
      </c>
      <c r="AM21" s="8">
        <v>369.13613329837102</v>
      </c>
      <c r="AN21" s="9">
        <f t="shared" si="12"/>
        <v>369.14</v>
      </c>
    </row>
    <row r="22" spans="1:40" ht="15" customHeight="1">
      <c r="A22" s="23" t="s">
        <v>1275</v>
      </c>
      <c r="B22" s="23" t="s">
        <v>73</v>
      </c>
      <c r="C22" s="2" t="s">
        <v>65</v>
      </c>
      <c r="D22" s="2">
        <v>3</v>
      </c>
      <c r="E22" s="2" t="s">
        <v>40</v>
      </c>
      <c r="F22" s="8">
        <v>192.93090000000001</v>
      </c>
      <c r="G22" s="6">
        <f t="shared" si="0"/>
        <v>193.72191669</v>
      </c>
      <c r="H22" s="6">
        <f t="shared" si="1"/>
        <v>196.72460639869502</v>
      </c>
      <c r="I22" s="13">
        <f>H22*Index!$D$22</f>
        <v>256.87983310311029</v>
      </c>
      <c r="K22" s="8">
        <v>62.983544399128384</v>
      </c>
      <c r="L22" s="6">
        <f t="shared" si="2"/>
        <v>63.959789337314881</v>
      </c>
      <c r="M22" s="6">
        <f t="shared" si="3"/>
        <v>63.959789337314881</v>
      </c>
      <c r="O22" s="28">
        <v>1.716566982</v>
      </c>
      <c r="P22" s="8">
        <v>26.592037019999999</v>
      </c>
      <c r="Q22" s="8">
        <v>45.64701273</v>
      </c>
      <c r="R22" s="9">
        <f t="shared" si="4"/>
        <v>45.65</v>
      </c>
      <c r="S22" s="6">
        <f t="shared" si="5"/>
        <v>45.834165482193001</v>
      </c>
      <c r="T22" s="6">
        <f t="shared" si="6"/>
        <v>46.544595047166993</v>
      </c>
      <c r="U22" s="13">
        <f>T22*Index!$D$22</f>
        <v>60.777185052979853</v>
      </c>
      <c r="W22" s="8">
        <v>5.7130342970000001</v>
      </c>
      <c r="X22" s="6">
        <f t="shared" si="7"/>
        <v>5.8015863286035003</v>
      </c>
      <c r="Y22" s="6">
        <f>X22*Index!$H$27</f>
        <v>6.4038657755863095</v>
      </c>
      <c r="AA22" s="29">
        <v>4.1591854440000002</v>
      </c>
      <c r="AB22" s="8">
        <v>1.5818306900000001</v>
      </c>
      <c r="AC22" s="8">
        <v>6.5791271809999996</v>
      </c>
      <c r="AD22" s="9">
        <f t="shared" si="8"/>
        <v>6.58</v>
      </c>
      <c r="AE22" s="6">
        <f t="shared" si="9"/>
        <v>6.6061016021614316</v>
      </c>
      <c r="AF22" s="6">
        <f t="shared" si="10"/>
        <v>6.7084961769949345</v>
      </c>
      <c r="AG22" s="13">
        <f>AF22*Index!$D$22</f>
        <v>8.7598466194249482</v>
      </c>
      <c r="AI22" s="8">
        <v>0.97651698200000003</v>
      </c>
      <c r="AJ22" s="6">
        <f t="shared" si="11"/>
        <v>0.99165299522100014</v>
      </c>
      <c r="AK22" s="6">
        <f>AJ22*Index!$H$27</f>
        <v>1.0945993591518313</v>
      </c>
      <c r="AM22" s="8">
        <v>397.87511924384501</v>
      </c>
      <c r="AN22" s="9">
        <f t="shared" si="12"/>
        <v>397.88</v>
      </c>
    </row>
    <row r="23" spans="1:40" ht="15" customHeight="1">
      <c r="A23" s="23" t="s">
        <v>1276</v>
      </c>
      <c r="B23" s="23" t="s">
        <v>73</v>
      </c>
      <c r="C23" s="2" t="s">
        <v>65</v>
      </c>
      <c r="D23" s="2">
        <v>3</v>
      </c>
      <c r="E23" s="2" t="s">
        <v>41</v>
      </c>
      <c r="F23" s="8">
        <v>204.6665552</v>
      </c>
      <c r="G23" s="6">
        <f t="shared" si="0"/>
        <v>205.50568807632001</v>
      </c>
      <c r="H23" s="6">
        <f t="shared" si="1"/>
        <v>208.69102624150298</v>
      </c>
      <c r="I23" s="13">
        <f>H23*Index!$D$22</f>
        <v>272.50539204225197</v>
      </c>
      <c r="K23" s="8">
        <v>62.983544399128384</v>
      </c>
      <c r="L23" s="6">
        <f t="shared" si="2"/>
        <v>63.959789337314881</v>
      </c>
      <c r="M23" s="6">
        <f t="shared" si="3"/>
        <v>63.959789337314881</v>
      </c>
      <c r="O23" s="28">
        <v>1.716566982</v>
      </c>
      <c r="P23" s="8">
        <v>26.592037019999999</v>
      </c>
      <c r="Q23" s="8">
        <v>45.64701273</v>
      </c>
      <c r="R23" s="9">
        <f t="shared" si="4"/>
        <v>45.65</v>
      </c>
      <c r="S23" s="6">
        <f t="shared" si="5"/>
        <v>45.834165482193001</v>
      </c>
      <c r="T23" s="6">
        <f t="shared" si="6"/>
        <v>46.544595047166993</v>
      </c>
      <c r="U23" s="13">
        <f>T23*Index!$D$22</f>
        <v>60.777185052979853</v>
      </c>
      <c r="W23" s="8">
        <v>5.7755287470000001</v>
      </c>
      <c r="X23" s="6">
        <f t="shared" si="7"/>
        <v>5.8650494425785009</v>
      </c>
      <c r="Y23" s="6">
        <f>X23*Index!$H$27</f>
        <v>6.4739171788711189</v>
      </c>
      <c r="AA23" s="29">
        <v>4.2147039959999999</v>
      </c>
      <c r="AB23" s="8">
        <v>1.754979472</v>
      </c>
      <c r="AC23" s="8">
        <v>7.3967189920000003</v>
      </c>
      <c r="AD23" s="9">
        <f t="shared" si="8"/>
        <v>7.4</v>
      </c>
      <c r="AE23" s="6">
        <f t="shared" si="9"/>
        <v>7.4270455414098695</v>
      </c>
      <c r="AF23" s="6">
        <f t="shared" si="10"/>
        <v>7.5421647473017233</v>
      </c>
      <c r="AG23" s="13">
        <f>AF23*Index!$D$22</f>
        <v>9.8484376560220728</v>
      </c>
      <c r="AI23" s="8">
        <v>0.88877678400000004</v>
      </c>
      <c r="AJ23" s="6">
        <f t="shared" si="11"/>
        <v>0.90255282415200011</v>
      </c>
      <c r="AK23" s="6">
        <f>AJ23*Index!$H$27</f>
        <v>0.99624944176897634</v>
      </c>
      <c r="AM23" s="8">
        <v>414.56097070857697</v>
      </c>
      <c r="AN23" s="9">
        <f t="shared" si="12"/>
        <v>414.56</v>
      </c>
    </row>
    <row r="24" spans="1:40" ht="15" customHeight="1">
      <c r="A24" s="23" t="s">
        <v>1277</v>
      </c>
      <c r="B24" s="23" t="s">
        <v>73</v>
      </c>
      <c r="C24" s="2" t="s">
        <v>65</v>
      </c>
      <c r="D24" s="2">
        <v>4</v>
      </c>
      <c r="E24" s="2" t="s">
        <v>40</v>
      </c>
      <c r="F24" s="8">
        <v>192.93090000000001</v>
      </c>
      <c r="G24" s="6">
        <f t="shared" si="0"/>
        <v>193.72191669</v>
      </c>
      <c r="H24" s="6">
        <f t="shared" si="1"/>
        <v>196.72460639869502</v>
      </c>
      <c r="I24" s="13">
        <f>H24*Index!$D$22</f>
        <v>256.87983310311029</v>
      </c>
      <c r="K24" s="8">
        <v>76.518916649378497</v>
      </c>
      <c r="L24" s="6">
        <f t="shared" si="2"/>
        <v>77.704959857443868</v>
      </c>
      <c r="M24" s="6">
        <f t="shared" si="3"/>
        <v>77.704959857443868</v>
      </c>
      <c r="O24" s="28">
        <v>2.330414416</v>
      </c>
      <c r="P24" s="8">
        <v>26.719910349999999</v>
      </c>
      <c r="Q24" s="8">
        <v>62.268464280000003</v>
      </c>
      <c r="R24" s="9">
        <f t="shared" si="4"/>
        <v>62.27</v>
      </c>
      <c r="S24" s="6">
        <f t="shared" si="5"/>
        <v>62.523764983548006</v>
      </c>
      <c r="T24" s="6">
        <f t="shared" si="6"/>
        <v>63.492883340793007</v>
      </c>
      <c r="U24" s="13">
        <f>T24*Index!$D$22</f>
        <v>82.907987843488968</v>
      </c>
      <c r="W24" s="8">
        <v>7.7560256179999998</v>
      </c>
      <c r="X24" s="6">
        <f t="shared" si="7"/>
        <v>7.8762440150790001</v>
      </c>
      <c r="Y24" s="6">
        <f>X24*Index!$H$27</f>
        <v>8.6938996735522061</v>
      </c>
      <c r="AA24" s="29">
        <v>4.1591854440000002</v>
      </c>
      <c r="AB24" s="8">
        <v>1.5818306900000001</v>
      </c>
      <c r="AC24" s="8">
        <v>6.5791271809999996</v>
      </c>
      <c r="AD24" s="9">
        <f t="shared" si="8"/>
        <v>6.58</v>
      </c>
      <c r="AE24" s="6">
        <f t="shared" si="9"/>
        <v>6.6061016021614316</v>
      </c>
      <c r="AF24" s="6">
        <f t="shared" si="10"/>
        <v>6.7084961769949345</v>
      </c>
      <c r="AG24" s="13">
        <f>AF24*Index!$D$22</f>
        <v>8.7598466194249482</v>
      </c>
      <c r="AI24" s="8">
        <v>0.97651698200000003</v>
      </c>
      <c r="AJ24" s="6">
        <f t="shared" si="11"/>
        <v>0.99165299522100014</v>
      </c>
      <c r="AK24" s="6">
        <f>AJ24*Index!$H$27</f>
        <v>1.0945993591518313</v>
      </c>
      <c r="AM24" s="8">
        <v>436.04112645751701</v>
      </c>
      <c r="AN24" s="9">
        <f t="shared" si="12"/>
        <v>436.04</v>
      </c>
    </row>
    <row r="25" spans="1:40" ht="15" customHeight="1">
      <c r="A25" s="23" t="s">
        <v>1278</v>
      </c>
      <c r="B25" s="23" t="s">
        <v>73</v>
      </c>
      <c r="C25" s="2" t="s">
        <v>65</v>
      </c>
      <c r="D25" s="2">
        <v>4</v>
      </c>
      <c r="E25" s="2" t="s">
        <v>41</v>
      </c>
      <c r="F25" s="8">
        <v>237.6</v>
      </c>
      <c r="G25" s="6">
        <f t="shared" si="0"/>
        <v>238.57416000000001</v>
      </c>
      <c r="H25" s="6">
        <f t="shared" si="1"/>
        <v>242.27205948000002</v>
      </c>
      <c r="I25" s="13">
        <f>H25*Index!$D$22</f>
        <v>316.35496618374248</v>
      </c>
      <c r="K25" s="8">
        <v>76.518916649378497</v>
      </c>
      <c r="L25" s="6">
        <f t="shared" si="2"/>
        <v>77.704959857443868</v>
      </c>
      <c r="M25" s="6">
        <f t="shared" si="3"/>
        <v>77.704959857443868</v>
      </c>
      <c r="O25" s="28">
        <v>2.330414416</v>
      </c>
      <c r="P25" s="8">
        <v>26.719910349999999</v>
      </c>
      <c r="Q25" s="8">
        <v>62.268464280000003</v>
      </c>
      <c r="R25" s="9">
        <f t="shared" si="4"/>
        <v>62.27</v>
      </c>
      <c r="S25" s="6">
        <f t="shared" si="5"/>
        <v>62.523764983548006</v>
      </c>
      <c r="T25" s="6">
        <f t="shared" si="6"/>
        <v>63.492883340793007</v>
      </c>
      <c r="U25" s="13">
        <f>T25*Index!$D$22</f>
        <v>82.907987843488968</v>
      </c>
      <c r="W25" s="8">
        <v>7.8408681949999997</v>
      </c>
      <c r="X25" s="6">
        <f t="shared" si="7"/>
        <v>7.9624016520224998</v>
      </c>
      <c r="Y25" s="6">
        <f>X25*Index!$H$27</f>
        <v>8.7890015838362299</v>
      </c>
      <c r="AA25" s="29">
        <v>4.2147039959999999</v>
      </c>
      <c r="AB25" s="8">
        <v>1.754979472</v>
      </c>
      <c r="AC25" s="8">
        <v>7.3967189920000003</v>
      </c>
      <c r="AD25" s="9">
        <f t="shared" si="8"/>
        <v>7.4</v>
      </c>
      <c r="AE25" s="6">
        <f t="shared" si="9"/>
        <v>7.4270455414098695</v>
      </c>
      <c r="AF25" s="6">
        <f t="shared" si="10"/>
        <v>7.5421647473017233</v>
      </c>
      <c r="AG25" s="13">
        <f>AF25*Index!$D$22</f>
        <v>9.8484376560220728</v>
      </c>
      <c r="AI25" s="8">
        <v>0.88877678400000004</v>
      </c>
      <c r="AJ25" s="6">
        <f t="shared" si="11"/>
        <v>0.90255282415200011</v>
      </c>
      <c r="AK25" s="6">
        <f>AJ25*Index!$H$27</f>
        <v>0.99624944176897634</v>
      </c>
      <c r="AM25" s="8">
        <v>496.60160256760003</v>
      </c>
      <c r="AN25" s="9">
        <f t="shared" si="12"/>
        <v>496.6</v>
      </c>
    </row>
    <row r="26" spans="1:40" ht="15" customHeight="1">
      <c r="A26" s="23" t="s">
        <v>1279</v>
      </c>
      <c r="B26" s="23" t="s">
        <v>74</v>
      </c>
      <c r="C26" s="2" t="s">
        <v>66</v>
      </c>
      <c r="D26" s="2"/>
      <c r="E26" s="2" t="s">
        <v>40</v>
      </c>
      <c r="F26" s="8">
        <v>248.64709999999999</v>
      </c>
      <c r="G26" s="6">
        <f t="shared" si="0"/>
        <v>249.66655311</v>
      </c>
      <c r="H26" s="6">
        <f t="shared" si="1"/>
        <v>253.536384683205</v>
      </c>
      <c r="I26" s="13">
        <f>H26*Index!$D$22</f>
        <v>331.06374121290247</v>
      </c>
      <c r="K26" s="8">
        <v>37.874234629912095</v>
      </c>
      <c r="L26" s="6">
        <f t="shared" si="2"/>
        <v>38.461285266675738</v>
      </c>
      <c r="M26" s="6">
        <f t="shared" si="3"/>
        <v>38.461285266675738</v>
      </c>
      <c r="O26" s="28">
        <v>0.46678594200000001</v>
      </c>
      <c r="P26" s="8">
        <v>22.70501969</v>
      </c>
      <c r="Q26" s="8">
        <v>10.59838401</v>
      </c>
      <c r="R26" s="9">
        <f t="shared" si="4"/>
        <v>10.6</v>
      </c>
      <c r="S26" s="6">
        <f t="shared" si="5"/>
        <v>10.641837384441001</v>
      </c>
      <c r="T26" s="6">
        <f t="shared" si="6"/>
        <v>10.806785863899837</v>
      </c>
      <c r="U26" s="13">
        <f>T26*Index!$D$22</f>
        <v>14.111327504570149</v>
      </c>
      <c r="W26" s="8">
        <v>1.5535450260000001</v>
      </c>
      <c r="X26" s="6">
        <f t="shared" si="7"/>
        <v>1.5776249739030002</v>
      </c>
      <c r="Y26" s="6">
        <f>X26*Index!$H$27</f>
        <v>1.7414027827660605</v>
      </c>
      <c r="AA26" s="29">
        <v>4.1591854440000002</v>
      </c>
      <c r="AB26" s="8">
        <v>1.5818306900000001</v>
      </c>
      <c r="AC26" s="8">
        <v>6.5791271809999996</v>
      </c>
      <c r="AD26" s="9">
        <f t="shared" si="8"/>
        <v>6.58</v>
      </c>
      <c r="AE26" s="6">
        <f t="shared" si="9"/>
        <v>6.6061016021614316</v>
      </c>
      <c r="AF26" s="6">
        <f t="shared" si="10"/>
        <v>6.7084961769949345</v>
      </c>
      <c r="AG26" s="13">
        <f>AF26*Index!$D$22</f>
        <v>8.7598466194249482</v>
      </c>
      <c r="AI26" s="8">
        <v>0.97651698200000003</v>
      </c>
      <c r="AJ26" s="6">
        <f t="shared" si="11"/>
        <v>0.99165299522100014</v>
      </c>
      <c r="AK26" s="6">
        <f>AJ26*Index!$H$27</f>
        <v>1.0945993591518313</v>
      </c>
      <c r="AM26" s="8">
        <v>395.23220274087703</v>
      </c>
      <c r="AN26" s="9">
        <f t="shared" si="12"/>
        <v>395.23</v>
      </c>
    </row>
    <row r="27" spans="1:40">
      <c r="A27" s="23" t="s">
        <v>1280</v>
      </c>
      <c r="B27" s="23" t="s">
        <v>74</v>
      </c>
      <c r="C27" s="2" t="s">
        <v>66</v>
      </c>
      <c r="D27" s="2">
        <v>1</v>
      </c>
      <c r="E27" s="2" t="s">
        <v>41</v>
      </c>
      <c r="F27" s="8">
        <v>240.37042550000001</v>
      </c>
      <c r="G27" s="6">
        <f t="shared" si="0"/>
        <v>241.35594424455002</v>
      </c>
      <c r="H27" s="6">
        <f t="shared" si="1"/>
        <v>245.09696138034056</v>
      </c>
      <c r="I27" s="13">
        <f>H27*Index!$D$22</f>
        <v>320.04367773831774</v>
      </c>
      <c r="K27" s="8">
        <v>38.004670340674259</v>
      </c>
      <c r="L27" s="6">
        <f t="shared" si="2"/>
        <v>38.593742730954716</v>
      </c>
      <c r="M27" s="6">
        <f t="shared" si="3"/>
        <v>38.593742730954716</v>
      </c>
      <c r="O27" s="28">
        <v>1.1222493280000001</v>
      </c>
      <c r="P27" s="8">
        <v>26.306625449999999</v>
      </c>
      <c r="Q27" s="8">
        <v>29.522592750000001</v>
      </c>
      <c r="R27" s="9">
        <f t="shared" si="4"/>
        <v>29.52</v>
      </c>
      <c r="S27" s="6">
        <f t="shared" si="5"/>
        <v>29.643635380275001</v>
      </c>
      <c r="T27" s="6">
        <f t="shared" si="6"/>
        <v>30.103111728669266</v>
      </c>
      <c r="U27" s="13">
        <f>T27*Index!$D$22</f>
        <v>39.308160063479171</v>
      </c>
      <c r="W27" s="8">
        <v>3.775898829</v>
      </c>
      <c r="X27" s="6">
        <f t="shared" si="7"/>
        <v>3.8344252608495002</v>
      </c>
      <c r="Y27" s="6">
        <f>X27*Index!$H$27</f>
        <v>4.2324880310638058</v>
      </c>
      <c r="AA27" s="29">
        <v>4.2147039959999999</v>
      </c>
      <c r="AB27" s="8">
        <v>1.754979472</v>
      </c>
      <c r="AC27" s="8">
        <v>7.3967189920000003</v>
      </c>
      <c r="AD27" s="9">
        <f t="shared" si="8"/>
        <v>7.4</v>
      </c>
      <c r="AE27" s="6">
        <f t="shared" si="9"/>
        <v>7.4270455414098695</v>
      </c>
      <c r="AF27" s="6">
        <f t="shared" si="10"/>
        <v>7.5421647473017233</v>
      </c>
      <c r="AG27" s="13">
        <f>AF27*Index!$D$22</f>
        <v>9.8484376560220728</v>
      </c>
      <c r="AI27" s="8">
        <v>0.88877678400000004</v>
      </c>
      <c r="AJ27" s="6">
        <f t="shared" si="11"/>
        <v>0.90255282415200011</v>
      </c>
      <c r="AK27" s="6">
        <f>AJ27*Index!$H$27</f>
        <v>0.99624944176897634</v>
      </c>
      <c r="AM27" s="8">
        <v>413.02275569720098</v>
      </c>
      <c r="AN27" s="9">
        <f t="shared" si="12"/>
        <v>413.02</v>
      </c>
    </row>
    <row r="28" spans="1:40" ht="15" customHeight="1">
      <c r="A28" s="23" t="s">
        <v>1281</v>
      </c>
      <c r="B28" s="23" t="s">
        <v>74</v>
      </c>
      <c r="C28" s="2" t="s">
        <v>66</v>
      </c>
      <c r="D28" s="2">
        <v>2</v>
      </c>
      <c r="E28" s="2" t="s">
        <v>40</v>
      </c>
      <c r="F28" s="8">
        <v>248.64709999999999</v>
      </c>
      <c r="G28" s="6">
        <f t="shared" si="0"/>
        <v>249.66655311</v>
      </c>
      <c r="H28" s="6">
        <f t="shared" si="1"/>
        <v>253.536384683205</v>
      </c>
      <c r="I28" s="13">
        <f>H28*Index!$D$22</f>
        <v>331.06374121290247</v>
      </c>
      <c r="K28" s="8">
        <v>47.529927897199265</v>
      </c>
      <c r="L28" s="6">
        <f t="shared" si="2"/>
        <v>48.266641779605855</v>
      </c>
      <c r="M28" s="6">
        <f t="shared" si="3"/>
        <v>48.266641779605855</v>
      </c>
      <c r="O28" s="28">
        <v>1.1222493280000001</v>
      </c>
      <c r="P28" s="8">
        <v>26.306625449999999</v>
      </c>
      <c r="Q28" s="8">
        <v>29.522592750000001</v>
      </c>
      <c r="R28" s="9">
        <f t="shared" si="4"/>
        <v>29.52</v>
      </c>
      <c r="S28" s="6">
        <f t="shared" si="5"/>
        <v>29.643635380275001</v>
      </c>
      <c r="T28" s="6">
        <f t="shared" si="6"/>
        <v>30.103111728669266</v>
      </c>
      <c r="U28" s="13">
        <f>T28*Index!$D$22</f>
        <v>39.308160063479171</v>
      </c>
      <c r="W28" s="8">
        <v>3.7350414930000002</v>
      </c>
      <c r="X28" s="6">
        <f t="shared" si="7"/>
        <v>3.7929346361415006</v>
      </c>
      <c r="Y28" s="6">
        <f>X28*Index!$H$27</f>
        <v>4.1866901446710312</v>
      </c>
      <c r="AA28" s="29">
        <v>4.1591854440000002</v>
      </c>
      <c r="AB28" s="8">
        <v>1.5818306900000001</v>
      </c>
      <c r="AC28" s="8">
        <v>6.5791271809999996</v>
      </c>
      <c r="AD28" s="9">
        <f t="shared" si="8"/>
        <v>6.58</v>
      </c>
      <c r="AE28" s="6">
        <f t="shared" si="9"/>
        <v>6.6061016021614316</v>
      </c>
      <c r="AF28" s="6">
        <f t="shared" si="10"/>
        <v>6.7084961769949345</v>
      </c>
      <c r="AG28" s="13">
        <f>AF28*Index!$D$22</f>
        <v>8.7598466194249482</v>
      </c>
      <c r="AI28" s="8">
        <v>0.97651698200000003</v>
      </c>
      <c r="AJ28" s="6">
        <f t="shared" si="11"/>
        <v>0.99165299522100014</v>
      </c>
      <c r="AK28" s="6">
        <f>AJ28*Index!$H$27</f>
        <v>1.0945993591518313</v>
      </c>
      <c r="AM28" s="8">
        <v>432.67967917250797</v>
      </c>
      <c r="AN28" s="9">
        <f t="shared" si="12"/>
        <v>432.68</v>
      </c>
    </row>
    <row r="29" spans="1:40" ht="15" customHeight="1">
      <c r="A29" s="23" t="s">
        <v>1282</v>
      </c>
      <c r="B29" s="23" t="s">
        <v>74</v>
      </c>
      <c r="C29" s="2" t="s">
        <v>66</v>
      </c>
      <c r="D29" s="2">
        <v>2</v>
      </c>
      <c r="E29" s="2" t="s">
        <v>41</v>
      </c>
      <c r="F29" s="8">
        <v>247.06863569999999</v>
      </c>
      <c r="G29" s="6">
        <f t="shared" si="0"/>
        <v>248.08161710636998</v>
      </c>
      <c r="H29" s="6">
        <f t="shared" si="1"/>
        <v>251.92688217151874</v>
      </c>
      <c r="I29" s="13">
        <f>H29*Index!$D$22</f>
        <v>328.96207866976806</v>
      </c>
      <c r="K29" s="8">
        <v>47.529927897199265</v>
      </c>
      <c r="L29" s="6">
        <f t="shared" si="2"/>
        <v>48.266641779605855</v>
      </c>
      <c r="M29" s="6">
        <f t="shared" si="3"/>
        <v>48.266641779605855</v>
      </c>
      <c r="O29" s="28">
        <v>1.1222493280000001</v>
      </c>
      <c r="P29" s="8">
        <v>26.306625449999999</v>
      </c>
      <c r="Q29" s="8">
        <v>29.522592750000001</v>
      </c>
      <c r="R29" s="9">
        <f t="shared" si="4"/>
        <v>29.52</v>
      </c>
      <c r="S29" s="6">
        <f t="shared" si="5"/>
        <v>29.643635380275001</v>
      </c>
      <c r="T29" s="6">
        <f t="shared" si="6"/>
        <v>30.103111728669266</v>
      </c>
      <c r="U29" s="13">
        <f>T29*Index!$D$22</f>
        <v>39.308160063479171</v>
      </c>
      <c r="W29" s="8">
        <v>3.775898829</v>
      </c>
      <c r="X29" s="6">
        <f t="shared" si="7"/>
        <v>3.8344252608495002</v>
      </c>
      <c r="Y29" s="6">
        <f>X29*Index!$H$27</f>
        <v>4.2324880310638058</v>
      </c>
      <c r="AA29" s="29">
        <v>4.2147039959999999</v>
      </c>
      <c r="AB29" s="8">
        <v>1.754979472</v>
      </c>
      <c r="AC29" s="8">
        <v>7.3967189920000003</v>
      </c>
      <c r="AD29" s="9">
        <f t="shared" si="8"/>
        <v>7.4</v>
      </c>
      <c r="AE29" s="6">
        <f t="shared" si="9"/>
        <v>7.4270455414098695</v>
      </c>
      <c r="AF29" s="6">
        <f t="shared" si="10"/>
        <v>7.5421647473017233</v>
      </c>
      <c r="AG29" s="13">
        <f>AF29*Index!$D$22</f>
        <v>9.8484376560220728</v>
      </c>
      <c r="AI29" s="8">
        <v>0.88877678400000004</v>
      </c>
      <c r="AJ29" s="6">
        <f t="shared" si="11"/>
        <v>0.90255282415200011</v>
      </c>
      <c r="AK29" s="6">
        <f>AJ29*Index!$H$27</f>
        <v>0.99624944176897634</v>
      </c>
      <c r="AM29" s="8">
        <v>431.61405561105403</v>
      </c>
      <c r="AN29" s="9">
        <f t="shared" si="12"/>
        <v>431.61</v>
      </c>
    </row>
    <row r="30" spans="1:40" ht="15" customHeight="1">
      <c r="A30" s="23" t="s">
        <v>1283</v>
      </c>
      <c r="B30" s="23" t="s">
        <v>74</v>
      </c>
      <c r="C30" s="2" t="s">
        <v>66</v>
      </c>
      <c r="D30" s="2">
        <v>3</v>
      </c>
      <c r="E30" s="2" t="s">
        <v>40</v>
      </c>
      <c r="F30" s="8">
        <v>248.64709999999999</v>
      </c>
      <c r="G30" s="6">
        <f t="shared" si="0"/>
        <v>249.66655311</v>
      </c>
      <c r="H30" s="6">
        <f t="shared" si="1"/>
        <v>253.536384683205</v>
      </c>
      <c r="I30" s="13">
        <f>H30*Index!$D$22</f>
        <v>331.06374121290247</v>
      </c>
      <c r="K30" s="8">
        <v>62.983544399128384</v>
      </c>
      <c r="L30" s="6">
        <f t="shared" si="2"/>
        <v>63.959789337314881</v>
      </c>
      <c r="M30" s="6">
        <f t="shared" si="3"/>
        <v>63.959789337314881</v>
      </c>
      <c r="O30" s="28">
        <v>1.1222493280000001</v>
      </c>
      <c r="P30" s="8">
        <v>26.306625449999999</v>
      </c>
      <c r="Q30" s="8">
        <v>29.522592750000001</v>
      </c>
      <c r="R30" s="9">
        <f t="shared" si="4"/>
        <v>29.52</v>
      </c>
      <c r="S30" s="6">
        <f t="shared" si="5"/>
        <v>29.643635380275001</v>
      </c>
      <c r="T30" s="6">
        <f t="shared" si="6"/>
        <v>30.103111728669266</v>
      </c>
      <c r="U30" s="13">
        <f>T30*Index!$D$22</f>
        <v>39.308160063479171</v>
      </c>
      <c r="W30" s="8">
        <v>3.7350414930000002</v>
      </c>
      <c r="X30" s="6">
        <f t="shared" si="7"/>
        <v>3.7929346361415006</v>
      </c>
      <c r="Y30" s="6">
        <f>X30*Index!$H$27</f>
        <v>4.1866901446710312</v>
      </c>
      <c r="AA30" s="29">
        <v>4.1591854440000002</v>
      </c>
      <c r="AB30" s="8">
        <v>1.5818306900000001</v>
      </c>
      <c r="AC30" s="8">
        <v>6.5791271809999996</v>
      </c>
      <c r="AD30" s="9">
        <f t="shared" si="8"/>
        <v>6.58</v>
      </c>
      <c r="AE30" s="6">
        <f t="shared" si="9"/>
        <v>6.6061016021614316</v>
      </c>
      <c r="AF30" s="6">
        <f t="shared" si="10"/>
        <v>6.7084961769949345</v>
      </c>
      <c r="AG30" s="13">
        <f>AF30*Index!$D$22</f>
        <v>8.7598466194249482</v>
      </c>
      <c r="AI30" s="8">
        <v>0.97651698200000003</v>
      </c>
      <c r="AJ30" s="6">
        <f t="shared" si="11"/>
        <v>0.99165299522100014</v>
      </c>
      <c r="AK30" s="6">
        <f>AJ30*Index!$H$27</f>
        <v>1.0945993591518313</v>
      </c>
      <c r="AM30" s="8">
        <v>448.37282673021701</v>
      </c>
      <c r="AN30" s="9">
        <f t="shared" si="12"/>
        <v>448.37</v>
      </c>
    </row>
    <row r="31" spans="1:40" ht="15" customHeight="1">
      <c r="A31" s="23" t="s">
        <v>1284</v>
      </c>
      <c r="B31" s="23" t="s">
        <v>74</v>
      </c>
      <c r="C31" s="2" t="s">
        <v>66</v>
      </c>
      <c r="D31" s="2">
        <v>3</v>
      </c>
      <c r="E31" s="2" t="s">
        <v>41</v>
      </c>
      <c r="F31" s="8">
        <v>264.21784869999999</v>
      </c>
      <c r="G31" s="6">
        <f t="shared" si="0"/>
        <v>265.30114187967001</v>
      </c>
      <c r="H31" s="6">
        <f t="shared" si="1"/>
        <v>269.4133095788049</v>
      </c>
      <c r="I31" s="13">
        <f>H31*Index!$D$22</f>
        <v>351.7955748763876</v>
      </c>
      <c r="K31" s="8">
        <v>62.983544399128384</v>
      </c>
      <c r="L31" s="6">
        <f t="shared" si="2"/>
        <v>63.959789337314881</v>
      </c>
      <c r="M31" s="6">
        <f t="shared" si="3"/>
        <v>63.959789337314881</v>
      </c>
      <c r="O31" s="28">
        <v>1.1222493280000001</v>
      </c>
      <c r="P31" s="8">
        <v>26.306625449999999</v>
      </c>
      <c r="Q31" s="8">
        <v>29.522592750000001</v>
      </c>
      <c r="R31" s="9">
        <f t="shared" si="4"/>
        <v>29.52</v>
      </c>
      <c r="S31" s="6">
        <f t="shared" si="5"/>
        <v>29.643635380275001</v>
      </c>
      <c r="T31" s="6">
        <f t="shared" si="6"/>
        <v>30.103111728669266</v>
      </c>
      <c r="U31" s="13">
        <f>T31*Index!$D$22</f>
        <v>39.308160063479171</v>
      </c>
      <c r="W31" s="8">
        <v>3.775898829</v>
      </c>
      <c r="X31" s="6">
        <f t="shared" si="7"/>
        <v>3.8344252608495002</v>
      </c>
      <c r="Y31" s="6">
        <f>X31*Index!$H$27</f>
        <v>4.2324880310638058</v>
      </c>
      <c r="AA31" s="29">
        <v>4.2147039959999999</v>
      </c>
      <c r="AB31" s="8">
        <v>1.754979472</v>
      </c>
      <c r="AC31" s="8">
        <v>7.3967189920000003</v>
      </c>
      <c r="AD31" s="9">
        <f t="shared" si="8"/>
        <v>7.4</v>
      </c>
      <c r="AE31" s="6">
        <f t="shared" si="9"/>
        <v>7.4270455414098695</v>
      </c>
      <c r="AF31" s="6">
        <f t="shared" si="10"/>
        <v>7.5421647473017233</v>
      </c>
      <c r="AG31" s="13">
        <f>AF31*Index!$D$22</f>
        <v>9.8484376560220728</v>
      </c>
      <c r="AI31" s="8">
        <v>0.88877678400000004</v>
      </c>
      <c r="AJ31" s="6">
        <f t="shared" si="11"/>
        <v>0.90255282415200011</v>
      </c>
      <c r="AK31" s="6">
        <f>AJ31*Index!$H$27</f>
        <v>0.99624944176897634</v>
      </c>
      <c r="AM31" s="8">
        <v>470.14069942791099</v>
      </c>
      <c r="AN31" s="9">
        <f t="shared" si="12"/>
        <v>470.14</v>
      </c>
    </row>
    <row r="32" spans="1:40" ht="15" customHeight="1">
      <c r="A32" s="23" t="s">
        <v>1285</v>
      </c>
      <c r="B32" s="23" t="s">
        <v>74</v>
      </c>
      <c r="C32" s="2" t="s">
        <v>66</v>
      </c>
      <c r="D32" s="2">
        <v>4</v>
      </c>
      <c r="E32" s="2" t="s">
        <v>40</v>
      </c>
      <c r="F32" s="8">
        <v>248.64709999999999</v>
      </c>
      <c r="G32" s="6">
        <f t="shared" si="0"/>
        <v>249.66655311</v>
      </c>
      <c r="H32" s="6">
        <f t="shared" si="1"/>
        <v>253.536384683205</v>
      </c>
      <c r="I32" s="13">
        <f>H32*Index!$D$22</f>
        <v>331.06374121290247</v>
      </c>
      <c r="K32" s="8">
        <v>76.518916649378497</v>
      </c>
      <c r="L32" s="6">
        <f t="shared" si="2"/>
        <v>77.704959857443868</v>
      </c>
      <c r="M32" s="6">
        <f t="shared" si="3"/>
        <v>77.704959857443868</v>
      </c>
      <c r="O32" s="28">
        <v>1.7360967629999999</v>
      </c>
      <c r="P32" s="8">
        <v>26.579189190000001</v>
      </c>
      <c r="Q32" s="8">
        <v>46.144044299999997</v>
      </c>
      <c r="R32" s="9">
        <f t="shared" si="4"/>
        <v>46.14</v>
      </c>
      <c r="S32" s="6">
        <f t="shared" si="5"/>
        <v>46.333234881629998</v>
      </c>
      <c r="T32" s="6">
        <f t="shared" si="6"/>
        <v>47.051400022295269</v>
      </c>
      <c r="U32" s="13">
        <f>T32*Index!$D$22</f>
        <v>61.438962853988279</v>
      </c>
      <c r="W32" s="8">
        <v>5.7780328130000003</v>
      </c>
      <c r="X32" s="6">
        <f t="shared" si="7"/>
        <v>5.8675923216015002</v>
      </c>
      <c r="Y32" s="6">
        <f>X32*Index!$H$27</f>
        <v>6.4767240415160057</v>
      </c>
      <c r="AA32" s="29">
        <v>4.1591854440000002</v>
      </c>
      <c r="AB32" s="8">
        <v>1.5818306900000001</v>
      </c>
      <c r="AC32" s="8">
        <v>6.5791271809999996</v>
      </c>
      <c r="AD32" s="9">
        <f t="shared" si="8"/>
        <v>6.58</v>
      </c>
      <c r="AE32" s="6">
        <f t="shared" si="9"/>
        <v>6.6061016021614316</v>
      </c>
      <c r="AF32" s="6">
        <f t="shared" si="10"/>
        <v>6.7084961769949345</v>
      </c>
      <c r="AG32" s="13">
        <f>AF32*Index!$D$22</f>
        <v>8.7598466194249482</v>
      </c>
      <c r="AI32" s="8">
        <v>0.97651698200000003</v>
      </c>
      <c r="AJ32" s="6">
        <f t="shared" si="11"/>
        <v>0.99165299522100014</v>
      </c>
      <c r="AK32" s="6">
        <f>AJ32*Index!$H$27</f>
        <v>1.0945993591518313</v>
      </c>
      <c r="AM32" s="8">
        <v>486.53883394388799</v>
      </c>
      <c r="AN32" s="9">
        <f t="shared" si="12"/>
        <v>486.54</v>
      </c>
    </row>
    <row r="33" spans="1:40" ht="15" customHeight="1">
      <c r="A33" s="23" t="s">
        <v>1286</v>
      </c>
      <c r="B33" s="23" t="s">
        <v>74</v>
      </c>
      <c r="C33" s="2" t="s">
        <v>66</v>
      </c>
      <c r="D33" s="2">
        <v>4</v>
      </c>
      <c r="E33" s="2" t="s">
        <v>41</v>
      </c>
      <c r="F33" s="8">
        <v>284.08</v>
      </c>
      <c r="G33" s="6">
        <f t="shared" si="0"/>
        <v>285.24472800000001</v>
      </c>
      <c r="H33" s="6">
        <f t="shared" si="1"/>
        <v>289.66602128400001</v>
      </c>
      <c r="I33" s="13">
        <f>H33*Index!$D$22</f>
        <v>378.24124071328941</v>
      </c>
      <c r="K33" s="8">
        <v>76.518916649378497</v>
      </c>
      <c r="L33" s="6">
        <f t="shared" si="2"/>
        <v>77.704959857443868</v>
      </c>
      <c r="M33" s="6">
        <f t="shared" si="3"/>
        <v>77.704959857443868</v>
      </c>
      <c r="O33" s="28">
        <v>1.7360967629999999</v>
      </c>
      <c r="P33" s="8">
        <v>26.579189190000001</v>
      </c>
      <c r="Q33" s="8">
        <v>46.144044299999997</v>
      </c>
      <c r="R33" s="9">
        <f t="shared" si="4"/>
        <v>46.14</v>
      </c>
      <c r="S33" s="6">
        <f t="shared" si="5"/>
        <v>46.333234881629998</v>
      </c>
      <c r="T33" s="6">
        <f t="shared" si="6"/>
        <v>47.051400022295269</v>
      </c>
      <c r="U33" s="13">
        <f>T33*Index!$D$22</f>
        <v>61.438962853988279</v>
      </c>
      <c r="W33" s="8">
        <v>5.8412382770000004</v>
      </c>
      <c r="X33" s="6">
        <f t="shared" si="7"/>
        <v>5.9317774702935004</v>
      </c>
      <c r="Y33" s="6">
        <f>X33*Index!$H$27</f>
        <v>6.5475724360289176</v>
      </c>
      <c r="AA33" s="29">
        <v>4.2147039959999999</v>
      </c>
      <c r="AB33" s="8">
        <v>1.754979472</v>
      </c>
      <c r="AC33" s="8">
        <v>7.3967189920000003</v>
      </c>
      <c r="AD33" s="9">
        <f t="shared" si="8"/>
        <v>7.4</v>
      </c>
      <c r="AE33" s="6">
        <f t="shared" si="9"/>
        <v>7.4270455414098695</v>
      </c>
      <c r="AF33" s="6">
        <f t="shared" si="10"/>
        <v>7.5421647473017233</v>
      </c>
      <c r="AG33" s="13">
        <f>AF33*Index!$D$22</f>
        <v>9.8484376560220728</v>
      </c>
      <c r="AI33" s="8">
        <v>0.88877678400000004</v>
      </c>
      <c r="AJ33" s="6">
        <f t="shared" si="11"/>
        <v>0.90255282415200011</v>
      </c>
      <c r="AK33" s="6">
        <f>AJ33*Index!$H$27</f>
        <v>0.99624944176897634</v>
      </c>
      <c r="AM33" s="8">
        <v>534.77742295724795</v>
      </c>
      <c r="AN33" s="9">
        <f t="shared" si="12"/>
        <v>534.78</v>
      </c>
    </row>
    <row r="34" spans="1:40" ht="15" customHeight="1">
      <c r="A34" s="23" t="s">
        <v>1287</v>
      </c>
      <c r="B34" s="23" t="s">
        <v>75</v>
      </c>
      <c r="C34" s="2" t="s">
        <v>67</v>
      </c>
      <c r="D34" s="2"/>
      <c r="E34" s="2" t="s">
        <v>40</v>
      </c>
      <c r="F34" s="8">
        <v>293.22000000000003</v>
      </c>
      <c r="G34" s="6">
        <f t="shared" si="0"/>
        <v>294.42220200000003</v>
      </c>
      <c r="H34" s="6">
        <f t="shared" si="1"/>
        <v>298.98574613100004</v>
      </c>
      <c r="I34" s="13">
        <f>H34*Index!$D$22</f>
        <v>390.41078781311859</v>
      </c>
      <c r="K34" s="8">
        <v>39.998537062123404</v>
      </c>
      <c r="L34" s="6">
        <f t="shared" si="2"/>
        <v>40.61851438658632</v>
      </c>
      <c r="M34" s="6">
        <f t="shared" si="3"/>
        <v>40.61851438658632</v>
      </c>
      <c r="O34" s="28">
        <v>0.37814394000000001</v>
      </c>
      <c r="P34" s="8">
        <v>22.732744490000002</v>
      </c>
      <c r="Q34" s="8">
        <v>8.5962495719999996</v>
      </c>
      <c r="R34" s="9">
        <f t="shared" si="4"/>
        <v>8.6</v>
      </c>
      <c r="S34" s="6">
        <f t="shared" si="5"/>
        <v>8.6314941952451996</v>
      </c>
      <c r="T34" s="6">
        <f t="shared" si="6"/>
        <v>8.7652823552715002</v>
      </c>
      <c r="U34" s="13">
        <f>T34*Index!$D$22</f>
        <v>11.44556499434794</v>
      </c>
      <c r="W34" s="8">
        <v>1.258528984</v>
      </c>
      <c r="X34" s="6">
        <f t="shared" si="7"/>
        <v>1.2780361832520002</v>
      </c>
      <c r="Y34" s="6">
        <f>X34*Index!$H$27</f>
        <v>1.4107128137587321</v>
      </c>
      <c r="AA34" s="29">
        <v>4.1591854440000002</v>
      </c>
      <c r="AB34" s="8">
        <v>1.5818306900000001</v>
      </c>
      <c r="AC34" s="8">
        <v>6.5791271809999996</v>
      </c>
      <c r="AD34" s="9">
        <f t="shared" si="8"/>
        <v>6.58</v>
      </c>
      <c r="AE34" s="6">
        <f t="shared" si="9"/>
        <v>6.6061016021614316</v>
      </c>
      <c r="AF34" s="6">
        <f t="shared" si="10"/>
        <v>6.7084961769949345</v>
      </c>
      <c r="AG34" s="13">
        <f>AF34*Index!$D$22</f>
        <v>8.7598466194249482</v>
      </c>
      <c r="AI34" s="8">
        <v>0.97651698200000003</v>
      </c>
      <c r="AJ34" s="6">
        <f t="shared" si="11"/>
        <v>0.99165299522100014</v>
      </c>
      <c r="AK34" s="6">
        <f>AJ34*Index!$H$27</f>
        <v>1.0945993591518313</v>
      </c>
      <c r="AM34" s="8">
        <v>453.74002598500903</v>
      </c>
      <c r="AN34" s="9">
        <f t="shared" si="12"/>
        <v>453.74</v>
      </c>
    </row>
    <row r="35" spans="1:40">
      <c r="A35" s="23" t="s">
        <v>1288</v>
      </c>
      <c r="B35" s="23" t="s">
        <v>75</v>
      </c>
      <c r="C35" s="2" t="s">
        <v>67</v>
      </c>
      <c r="D35" s="2">
        <v>1</v>
      </c>
      <c r="E35" s="2" t="s">
        <v>41</v>
      </c>
      <c r="F35" s="8">
        <v>307.03584540000003</v>
      </c>
      <c r="G35" s="6">
        <f t="shared" si="0"/>
        <v>308.29469236614</v>
      </c>
      <c r="H35" s="6">
        <f t="shared" si="1"/>
        <v>313.07326009781519</v>
      </c>
      <c r="I35" s="13">
        <f>H35*Index!$D$22</f>
        <v>408.80603741041159</v>
      </c>
      <c r="K35" s="8">
        <v>38.004670340674259</v>
      </c>
      <c r="L35" s="6">
        <f t="shared" si="2"/>
        <v>38.593742730954716</v>
      </c>
      <c r="M35" s="6">
        <f t="shared" si="3"/>
        <v>38.593742730954716</v>
      </c>
      <c r="O35" s="28">
        <v>1.0154517169999999</v>
      </c>
      <c r="P35" s="8">
        <v>26.42972868</v>
      </c>
      <c r="Q35" s="8">
        <v>26.83811335</v>
      </c>
      <c r="R35" s="9">
        <f t="shared" si="4"/>
        <v>26.84</v>
      </c>
      <c r="S35" s="6">
        <f t="shared" si="5"/>
        <v>26.948149614735001</v>
      </c>
      <c r="T35" s="6">
        <f t="shared" si="6"/>
        <v>27.365845933763396</v>
      </c>
      <c r="U35" s="13">
        <f>T35*Index!$D$22</f>
        <v>35.733882328597218</v>
      </c>
      <c r="W35" s="8">
        <v>3.4165696080000001</v>
      </c>
      <c r="X35" s="6">
        <f t="shared" si="7"/>
        <v>3.4695264369240002</v>
      </c>
      <c r="Y35" s="6">
        <f>X35*Index!$H$27</f>
        <v>3.8297080054409367</v>
      </c>
      <c r="AA35" s="29">
        <v>4.2147039959999999</v>
      </c>
      <c r="AB35" s="8">
        <v>1.754979472</v>
      </c>
      <c r="AC35" s="8">
        <v>7.3967189920000003</v>
      </c>
      <c r="AD35" s="9">
        <f t="shared" si="8"/>
        <v>7.4</v>
      </c>
      <c r="AE35" s="6">
        <f t="shared" si="9"/>
        <v>7.4270455414098695</v>
      </c>
      <c r="AF35" s="6">
        <f t="shared" si="10"/>
        <v>7.5421647473017233</v>
      </c>
      <c r="AG35" s="13">
        <f>AF35*Index!$D$22</f>
        <v>9.8484376560220728</v>
      </c>
      <c r="AI35" s="8">
        <v>0.88877678400000004</v>
      </c>
      <c r="AJ35" s="6">
        <f t="shared" si="11"/>
        <v>0.90255282415200011</v>
      </c>
      <c r="AK35" s="6">
        <f>AJ35*Index!$H$27</f>
        <v>0.99624944176897634</v>
      </c>
      <c r="AM35" s="8">
        <v>497.80805759374198</v>
      </c>
      <c r="AN35" s="9">
        <f t="shared" si="12"/>
        <v>497.81</v>
      </c>
    </row>
    <row r="36" spans="1:40" ht="15" customHeight="1">
      <c r="A36" s="23" t="s">
        <v>1289</v>
      </c>
      <c r="B36" s="23" t="s">
        <v>75</v>
      </c>
      <c r="C36" s="2" t="s">
        <v>67</v>
      </c>
      <c r="D36" s="2">
        <v>2</v>
      </c>
      <c r="E36" s="2" t="s">
        <v>40</v>
      </c>
      <c r="F36" s="8">
        <v>305.73349999999999</v>
      </c>
      <c r="G36" s="6">
        <f t="shared" si="0"/>
        <v>306.98700735</v>
      </c>
      <c r="H36" s="6">
        <f t="shared" si="1"/>
        <v>311.74530596392503</v>
      </c>
      <c r="I36" s="13">
        <f>H36*Index!$D$22</f>
        <v>407.07201621943284</v>
      </c>
      <c r="K36" s="8">
        <v>47.529927897199265</v>
      </c>
      <c r="L36" s="6">
        <f t="shared" si="2"/>
        <v>48.266641779605855</v>
      </c>
      <c r="M36" s="6">
        <f t="shared" si="3"/>
        <v>48.266641779605855</v>
      </c>
      <c r="O36" s="28">
        <v>1.0154517169999999</v>
      </c>
      <c r="P36" s="8">
        <v>26.42972868</v>
      </c>
      <c r="Q36" s="8">
        <v>26.83811335</v>
      </c>
      <c r="R36" s="9">
        <f t="shared" si="4"/>
        <v>26.84</v>
      </c>
      <c r="S36" s="6">
        <f t="shared" si="5"/>
        <v>26.948149614735001</v>
      </c>
      <c r="T36" s="6">
        <f t="shared" si="6"/>
        <v>27.365845933763396</v>
      </c>
      <c r="U36" s="13">
        <f>T36*Index!$D$22</f>
        <v>35.733882328597218</v>
      </c>
      <c r="W36" s="8">
        <v>3.3796004150000001</v>
      </c>
      <c r="X36" s="6">
        <f t="shared" si="7"/>
        <v>3.4319842214325003</v>
      </c>
      <c r="Y36" s="6">
        <f>X36*Index!$H$27</f>
        <v>3.7882684240387974</v>
      </c>
      <c r="AA36" s="29">
        <v>4.1591854440000002</v>
      </c>
      <c r="AB36" s="8">
        <v>1.5818306900000001</v>
      </c>
      <c r="AC36" s="8">
        <v>6.5791271809999996</v>
      </c>
      <c r="AD36" s="9">
        <f t="shared" si="8"/>
        <v>6.58</v>
      </c>
      <c r="AE36" s="6">
        <f t="shared" si="9"/>
        <v>6.6061016021614316</v>
      </c>
      <c r="AF36" s="6">
        <f t="shared" si="10"/>
        <v>6.7084961769949345</v>
      </c>
      <c r="AG36" s="13">
        <f>AF36*Index!$D$22</f>
        <v>8.7598466194249482</v>
      </c>
      <c r="AI36" s="8">
        <v>0.97651698200000003</v>
      </c>
      <c r="AJ36" s="6">
        <f t="shared" si="11"/>
        <v>0.99165299522100014</v>
      </c>
      <c r="AK36" s="6">
        <f>AJ36*Index!$H$27</f>
        <v>1.0945993591518313</v>
      </c>
      <c r="AM36" s="8">
        <v>504.71525473385498</v>
      </c>
      <c r="AN36" s="9">
        <f t="shared" si="12"/>
        <v>504.72</v>
      </c>
    </row>
    <row r="37" spans="1:40" ht="15" customHeight="1">
      <c r="A37" s="23" t="s">
        <v>1290</v>
      </c>
      <c r="B37" s="23" t="s">
        <v>75</v>
      </c>
      <c r="C37" s="2" t="s">
        <v>67</v>
      </c>
      <c r="D37" s="2">
        <v>2</v>
      </c>
      <c r="E37" s="2" t="s">
        <v>41</v>
      </c>
      <c r="F37" s="8">
        <v>306.3659639</v>
      </c>
      <c r="G37" s="6">
        <f t="shared" si="0"/>
        <v>307.62206435198999</v>
      </c>
      <c r="H37" s="6">
        <f t="shared" si="1"/>
        <v>312.39020634944586</v>
      </c>
      <c r="I37" s="13">
        <f>H37*Index!$D$22</f>
        <v>407.91411679054784</v>
      </c>
      <c r="K37" s="8">
        <v>47.529927897199265</v>
      </c>
      <c r="L37" s="6">
        <f t="shared" si="2"/>
        <v>48.266641779605855</v>
      </c>
      <c r="M37" s="6">
        <f t="shared" si="3"/>
        <v>48.266641779605855</v>
      </c>
      <c r="O37" s="28">
        <v>1.0154517169999999</v>
      </c>
      <c r="P37" s="8">
        <v>26.42972868</v>
      </c>
      <c r="Q37" s="8">
        <v>26.83811335</v>
      </c>
      <c r="R37" s="9">
        <f t="shared" si="4"/>
        <v>26.84</v>
      </c>
      <c r="S37" s="6">
        <f t="shared" si="5"/>
        <v>26.948149614735001</v>
      </c>
      <c r="T37" s="6">
        <f t="shared" si="6"/>
        <v>27.365845933763396</v>
      </c>
      <c r="U37" s="13">
        <f>T37*Index!$D$22</f>
        <v>35.733882328597218</v>
      </c>
      <c r="W37" s="8">
        <v>3.4165696080000001</v>
      </c>
      <c r="X37" s="6">
        <f t="shared" si="7"/>
        <v>3.4695264369240002</v>
      </c>
      <c r="Y37" s="6">
        <f>X37*Index!$H$27</f>
        <v>3.8297080054409367</v>
      </c>
      <c r="AA37" s="29">
        <v>4.2147039959999999</v>
      </c>
      <c r="AB37" s="8">
        <v>1.754979472</v>
      </c>
      <c r="AC37" s="8">
        <v>7.3967189920000003</v>
      </c>
      <c r="AD37" s="9">
        <f t="shared" si="8"/>
        <v>7.4</v>
      </c>
      <c r="AE37" s="6">
        <f t="shared" si="9"/>
        <v>7.4270455414098695</v>
      </c>
      <c r="AF37" s="6">
        <f t="shared" si="10"/>
        <v>7.5421647473017233</v>
      </c>
      <c r="AG37" s="13">
        <f>AF37*Index!$D$22</f>
        <v>9.8484376560220728</v>
      </c>
      <c r="AI37" s="8">
        <v>0.88877678400000004</v>
      </c>
      <c r="AJ37" s="6">
        <f t="shared" si="11"/>
        <v>0.90255282415200011</v>
      </c>
      <c r="AK37" s="6">
        <f>AJ37*Index!$H$27</f>
        <v>0.99624944176897634</v>
      </c>
      <c r="AM37" s="8">
        <v>506.58903600534802</v>
      </c>
      <c r="AN37" s="9">
        <f t="shared" si="12"/>
        <v>506.59</v>
      </c>
    </row>
    <row r="38" spans="1:40" ht="15" customHeight="1">
      <c r="A38" s="23" t="s">
        <v>1291</v>
      </c>
      <c r="B38" s="23" t="s">
        <v>75</v>
      </c>
      <c r="C38" s="2" t="s">
        <v>67</v>
      </c>
      <c r="D38" s="2">
        <v>3</v>
      </c>
      <c r="E38" s="2" t="s">
        <v>40</v>
      </c>
      <c r="F38" s="8">
        <v>305.73349999999999</v>
      </c>
      <c r="G38" s="6">
        <f t="shared" si="0"/>
        <v>306.98700735</v>
      </c>
      <c r="H38" s="6">
        <f t="shared" si="1"/>
        <v>311.74530596392503</v>
      </c>
      <c r="I38" s="13">
        <f>H38*Index!$D$22</f>
        <v>407.07201621943284</v>
      </c>
      <c r="K38" s="8">
        <v>62.983544399128384</v>
      </c>
      <c r="L38" s="6">
        <f t="shared" si="2"/>
        <v>63.959789337314881</v>
      </c>
      <c r="M38" s="6">
        <f t="shared" si="3"/>
        <v>63.959789337314881</v>
      </c>
      <c r="O38" s="28">
        <v>1.0154517169999999</v>
      </c>
      <c r="P38" s="8">
        <v>26.42972868</v>
      </c>
      <c r="Q38" s="8">
        <v>26.83811335</v>
      </c>
      <c r="R38" s="9">
        <f t="shared" si="4"/>
        <v>26.84</v>
      </c>
      <c r="S38" s="6">
        <f t="shared" si="5"/>
        <v>26.948149614735001</v>
      </c>
      <c r="T38" s="6">
        <f t="shared" si="6"/>
        <v>27.365845933763396</v>
      </c>
      <c r="U38" s="13">
        <f>T38*Index!$D$22</f>
        <v>35.733882328597218</v>
      </c>
      <c r="W38" s="8">
        <v>3.3796004150000001</v>
      </c>
      <c r="X38" s="6">
        <f t="shared" si="7"/>
        <v>3.4319842214325003</v>
      </c>
      <c r="Y38" s="6">
        <f>X38*Index!$H$27</f>
        <v>3.7882684240387974</v>
      </c>
      <c r="AA38" s="29">
        <v>4.1591854440000002</v>
      </c>
      <c r="AB38" s="8">
        <v>1.5818306900000001</v>
      </c>
      <c r="AC38" s="8">
        <v>6.5791271809999996</v>
      </c>
      <c r="AD38" s="9">
        <f t="shared" si="8"/>
        <v>6.58</v>
      </c>
      <c r="AE38" s="6">
        <f t="shared" si="9"/>
        <v>6.6061016021614316</v>
      </c>
      <c r="AF38" s="6">
        <f t="shared" si="10"/>
        <v>6.7084961769949345</v>
      </c>
      <c r="AG38" s="13">
        <f>AF38*Index!$D$22</f>
        <v>8.7598466194249482</v>
      </c>
      <c r="AI38" s="8">
        <v>0.97651698200000003</v>
      </c>
      <c r="AJ38" s="6">
        <f t="shared" si="11"/>
        <v>0.99165299522100014</v>
      </c>
      <c r="AK38" s="6">
        <f>AJ38*Index!$H$27</f>
        <v>1.0945993591518313</v>
      </c>
      <c r="AM38" s="8">
        <v>520.40840229156402</v>
      </c>
      <c r="AN38" s="9">
        <f t="shared" si="12"/>
        <v>520.41</v>
      </c>
    </row>
    <row r="39" spans="1:40" ht="15" customHeight="1">
      <c r="A39" s="23" t="s">
        <v>1292</v>
      </c>
      <c r="B39" s="23" t="s">
        <v>75</v>
      </c>
      <c r="C39" s="2" t="s">
        <v>67</v>
      </c>
      <c r="D39" s="2">
        <v>3</v>
      </c>
      <c r="E39" s="2" t="s">
        <v>41</v>
      </c>
      <c r="F39" s="8">
        <v>321.91565450000002</v>
      </c>
      <c r="G39" s="6">
        <f t="shared" si="0"/>
        <v>323.23550868345001</v>
      </c>
      <c r="H39" s="6">
        <f t="shared" si="1"/>
        <v>328.24565906804349</v>
      </c>
      <c r="I39" s="13">
        <f>H39*Index!$D$22</f>
        <v>428.61791242998663</v>
      </c>
      <c r="K39" s="8">
        <v>62.983544399128384</v>
      </c>
      <c r="L39" s="6">
        <f t="shared" si="2"/>
        <v>63.959789337314881</v>
      </c>
      <c r="M39" s="6">
        <f t="shared" si="3"/>
        <v>63.959789337314881</v>
      </c>
      <c r="O39" s="28">
        <v>1.0154517169999999</v>
      </c>
      <c r="P39" s="8">
        <v>26.42972868</v>
      </c>
      <c r="Q39" s="8">
        <v>26.83811335</v>
      </c>
      <c r="R39" s="9">
        <f t="shared" si="4"/>
        <v>26.84</v>
      </c>
      <c r="S39" s="6">
        <f t="shared" si="5"/>
        <v>26.948149614735001</v>
      </c>
      <c r="T39" s="6">
        <f t="shared" si="6"/>
        <v>27.365845933763396</v>
      </c>
      <c r="U39" s="13">
        <f>T39*Index!$D$22</f>
        <v>35.733882328597218</v>
      </c>
      <c r="W39" s="8">
        <v>3.4165696080000001</v>
      </c>
      <c r="X39" s="6">
        <f t="shared" si="7"/>
        <v>3.4695264369240002</v>
      </c>
      <c r="Y39" s="6">
        <f>X39*Index!$H$27</f>
        <v>3.8297080054409367</v>
      </c>
      <c r="AA39" s="29">
        <v>4.2147039959999999</v>
      </c>
      <c r="AB39" s="8">
        <v>1.754979472</v>
      </c>
      <c r="AC39" s="8">
        <v>7.3967189920000003</v>
      </c>
      <c r="AD39" s="9">
        <f t="shared" si="8"/>
        <v>7.4</v>
      </c>
      <c r="AE39" s="6">
        <f t="shared" si="9"/>
        <v>7.4270455414098695</v>
      </c>
      <c r="AF39" s="6">
        <f t="shared" si="10"/>
        <v>7.5421647473017233</v>
      </c>
      <c r="AG39" s="13">
        <f>AF39*Index!$D$22</f>
        <v>9.8484376560220728</v>
      </c>
      <c r="AI39" s="8">
        <v>0.88877678400000004</v>
      </c>
      <c r="AJ39" s="6">
        <f t="shared" si="11"/>
        <v>0.90255282415200011</v>
      </c>
      <c r="AK39" s="6">
        <f>AJ39*Index!$H$27</f>
        <v>0.99624944176897634</v>
      </c>
      <c r="AM39" s="8">
        <v>542.98597919315296</v>
      </c>
      <c r="AN39" s="9">
        <f t="shared" si="12"/>
        <v>542.99</v>
      </c>
    </row>
    <row r="40" spans="1:40" ht="15" customHeight="1">
      <c r="A40" s="23" t="s">
        <v>1293</v>
      </c>
      <c r="B40" s="23" t="s">
        <v>75</v>
      </c>
      <c r="C40" s="2" t="s">
        <v>67</v>
      </c>
      <c r="D40" s="2">
        <v>4</v>
      </c>
      <c r="E40" s="2" t="s">
        <v>40</v>
      </c>
      <c r="F40" s="8">
        <v>305.73349999999999</v>
      </c>
      <c r="G40" s="6">
        <f t="shared" si="0"/>
        <v>306.98700735</v>
      </c>
      <c r="H40" s="6">
        <f t="shared" si="1"/>
        <v>311.74530596392503</v>
      </c>
      <c r="I40" s="13">
        <f>H40*Index!$D$22</f>
        <v>407.07201621943284</v>
      </c>
      <c r="K40" s="8">
        <v>76.518916649378497</v>
      </c>
      <c r="L40" s="6">
        <f t="shared" si="2"/>
        <v>77.704959857443868</v>
      </c>
      <c r="M40" s="6">
        <f t="shared" si="3"/>
        <v>77.704959857443868</v>
      </c>
      <c r="O40" s="28">
        <v>1.6292991509999999</v>
      </c>
      <c r="P40" s="8">
        <v>26.673778649999999</v>
      </c>
      <c r="Q40" s="8">
        <v>43.459564909999997</v>
      </c>
      <c r="R40" s="9">
        <f t="shared" si="4"/>
        <v>43.46</v>
      </c>
      <c r="S40" s="6">
        <f t="shared" si="5"/>
        <v>43.637749126130998</v>
      </c>
      <c r="T40" s="6">
        <f t="shared" si="6"/>
        <v>44.314134237586032</v>
      </c>
      <c r="U40" s="13">
        <f>T40*Index!$D$22</f>
        <v>57.864685132420924</v>
      </c>
      <c r="W40" s="8">
        <v>5.4225917350000001</v>
      </c>
      <c r="X40" s="6">
        <f t="shared" si="7"/>
        <v>5.5066419068925008</v>
      </c>
      <c r="Y40" s="6">
        <f>X40*Index!$H$27</f>
        <v>6.0783023208837719</v>
      </c>
      <c r="AA40" s="29">
        <v>4.1591854440000002</v>
      </c>
      <c r="AB40" s="8">
        <v>1.5818306900000001</v>
      </c>
      <c r="AC40" s="8">
        <v>6.5791271809999996</v>
      </c>
      <c r="AD40" s="9">
        <f t="shared" si="8"/>
        <v>6.58</v>
      </c>
      <c r="AE40" s="6">
        <f t="shared" si="9"/>
        <v>6.6061016021614316</v>
      </c>
      <c r="AF40" s="6">
        <f t="shared" si="10"/>
        <v>6.7084961769949345</v>
      </c>
      <c r="AG40" s="13">
        <f>AF40*Index!$D$22</f>
        <v>8.7598466194249482</v>
      </c>
      <c r="AI40" s="8">
        <v>0.97651698200000003</v>
      </c>
      <c r="AJ40" s="6">
        <f t="shared" si="11"/>
        <v>0.99165299522100014</v>
      </c>
      <c r="AK40" s="6">
        <f>AJ40*Index!$H$27</f>
        <v>1.0945993591518313</v>
      </c>
      <c r="AM40" s="8">
        <v>558.57440950523596</v>
      </c>
      <c r="AN40" s="9">
        <f t="shared" si="12"/>
        <v>558.57000000000005</v>
      </c>
    </row>
    <row r="41" spans="1:40" ht="15" customHeight="1">
      <c r="A41" s="23" t="s">
        <v>1294</v>
      </c>
      <c r="B41" s="23" t="s">
        <v>75</v>
      </c>
      <c r="C41" s="2" t="s">
        <v>67</v>
      </c>
      <c r="D41" s="2">
        <v>4</v>
      </c>
      <c r="E41" s="2" t="s">
        <v>41</v>
      </c>
      <c r="F41" s="8">
        <v>348</v>
      </c>
      <c r="G41" s="6">
        <f t="shared" si="0"/>
        <v>349.42680000000001</v>
      </c>
      <c r="H41" s="6">
        <f t="shared" si="1"/>
        <v>354.84291540000004</v>
      </c>
      <c r="I41" s="13">
        <f>H41*Index!$D$22</f>
        <v>463.34818279437036</v>
      </c>
      <c r="K41" s="8">
        <v>76.518916649378497</v>
      </c>
      <c r="L41" s="6">
        <f t="shared" si="2"/>
        <v>77.704959857443868</v>
      </c>
      <c r="M41" s="6">
        <f t="shared" si="3"/>
        <v>77.704959857443868</v>
      </c>
      <c r="O41" s="28">
        <v>1.6292991509999999</v>
      </c>
      <c r="P41" s="8">
        <v>26.673778649999999</v>
      </c>
      <c r="Q41" s="8">
        <v>43.459564909999997</v>
      </c>
      <c r="R41" s="9">
        <f t="shared" si="4"/>
        <v>43.46</v>
      </c>
      <c r="S41" s="6">
        <f t="shared" si="5"/>
        <v>43.637749126130998</v>
      </c>
      <c r="T41" s="6">
        <f t="shared" si="6"/>
        <v>44.314134237586032</v>
      </c>
      <c r="U41" s="13">
        <f>T41*Index!$D$22</f>
        <v>57.864685132420924</v>
      </c>
      <c r="W41" s="8">
        <v>5.4819090560000001</v>
      </c>
      <c r="X41" s="6">
        <f t="shared" si="7"/>
        <v>5.5668786463680009</v>
      </c>
      <c r="Y41" s="6">
        <f>X41*Index!$H$27</f>
        <v>6.1447924104060485</v>
      </c>
      <c r="AA41" s="29">
        <v>4.2147039959999999</v>
      </c>
      <c r="AB41" s="8">
        <v>1.754979472</v>
      </c>
      <c r="AC41" s="8">
        <v>7.3967189920000003</v>
      </c>
      <c r="AD41" s="9">
        <f t="shared" si="8"/>
        <v>7.4</v>
      </c>
      <c r="AE41" s="6">
        <f t="shared" si="9"/>
        <v>7.4270455414098695</v>
      </c>
      <c r="AF41" s="6">
        <f t="shared" si="10"/>
        <v>7.5421647473017233</v>
      </c>
      <c r="AG41" s="13">
        <f>AF41*Index!$D$22</f>
        <v>9.8484376560220728</v>
      </c>
      <c r="AI41" s="8">
        <v>0.88877678400000004</v>
      </c>
      <c r="AJ41" s="6">
        <f t="shared" si="11"/>
        <v>0.90255282415200011</v>
      </c>
      <c r="AK41" s="6">
        <f>AJ41*Index!$H$27</f>
        <v>0.99624944176897634</v>
      </c>
      <c r="AM41" s="8">
        <v>615.90730728808899</v>
      </c>
      <c r="AN41" s="9">
        <f t="shared" si="12"/>
        <v>615.91</v>
      </c>
    </row>
    <row r="42" spans="1:40" ht="15" customHeight="1">
      <c r="A42" s="23" t="s">
        <v>1295</v>
      </c>
      <c r="B42" s="23" t="s">
        <v>76</v>
      </c>
      <c r="C42" s="2" t="s">
        <v>68</v>
      </c>
      <c r="D42" s="2"/>
      <c r="E42" s="2" t="s">
        <v>40</v>
      </c>
      <c r="F42" s="8">
        <v>375.05</v>
      </c>
      <c r="G42" s="6">
        <f t="shared" si="0"/>
        <v>376.58770500000003</v>
      </c>
      <c r="H42" s="6">
        <f t="shared" si="1"/>
        <v>382.42481442750005</v>
      </c>
      <c r="I42" s="13">
        <f>H42*Index!$D$22</f>
        <v>499.36418378456494</v>
      </c>
      <c r="K42" s="8">
        <v>39.159569472780824</v>
      </c>
      <c r="L42" s="6">
        <f t="shared" si="2"/>
        <v>39.766542799608928</v>
      </c>
      <c r="M42" s="6">
        <f t="shared" si="3"/>
        <v>39.766542799608928</v>
      </c>
      <c r="O42" s="28">
        <v>0.36379827999999997</v>
      </c>
      <c r="P42" s="8">
        <v>22.68136943</v>
      </c>
      <c r="Q42" s="8">
        <v>8.2514431950000002</v>
      </c>
      <c r="R42" s="9">
        <f t="shared" si="4"/>
        <v>8.25</v>
      </c>
      <c r="S42" s="6">
        <f t="shared" si="5"/>
        <v>8.2852741120995006</v>
      </c>
      <c r="T42" s="6">
        <f t="shared" si="6"/>
        <v>8.4136958608370431</v>
      </c>
      <c r="U42" s="13">
        <f>T42*Index!$D$22</f>
        <v>10.986468993776503</v>
      </c>
      <c r="W42" s="8">
        <v>1.2107841260000001</v>
      </c>
      <c r="X42" s="6">
        <f t="shared" si="7"/>
        <v>1.2295512799530002</v>
      </c>
      <c r="Y42" s="6">
        <f>X42*Index!$H$27</f>
        <v>1.3571945524965894</v>
      </c>
      <c r="AA42" s="29">
        <v>4.1591854440000002</v>
      </c>
      <c r="AB42" s="8">
        <v>1.5818306900000001</v>
      </c>
      <c r="AC42" s="8">
        <v>6.5791271809999996</v>
      </c>
      <c r="AD42" s="9">
        <f t="shared" si="8"/>
        <v>6.58</v>
      </c>
      <c r="AE42" s="6">
        <f t="shared" si="9"/>
        <v>6.6061016021614316</v>
      </c>
      <c r="AF42" s="6">
        <f t="shared" si="10"/>
        <v>6.7084961769949345</v>
      </c>
      <c r="AG42" s="13">
        <f>AF42*Index!$D$22</f>
        <v>8.7598466194249482</v>
      </c>
      <c r="AI42" s="8">
        <v>0.97651698200000003</v>
      </c>
      <c r="AJ42" s="6">
        <f t="shared" si="11"/>
        <v>0.99165299522100014</v>
      </c>
      <c r="AK42" s="6">
        <f>AJ42*Index!$H$27</f>
        <v>1.0945993591518313</v>
      </c>
      <c r="AM42" s="8">
        <v>561.32883610752003</v>
      </c>
      <c r="AN42" s="9">
        <f t="shared" si="12"/>
        <v>561.33000000000004</v>
      </c>
    </row>
    <row r="43" spans="1:40">
      <c r="A43" s="23" t="s">
        <v>1296</v>
      </c>
      <c r="B43" s="23" t="s">
        <v>76</v>
      </c>
      <c r="C43" s="2" t="s">
        <v>68</v>
      </c>
      <c r="D43" s="2">
        <v>1</v>
      </c>
      <c r="E43" s="2" t="s">
        <v>41</v>
      </c>
      <c r="F43" s="8">
        <v>355.78</v>
      </c>
      <c r="G43" s="6">
        <f t="shared" si="0"/>
        <v>357.23869799999994</v>
      </c>
      <c r="H43" s="6">
        <f t="shared" si="1"/>
        <v>362.77589781899997</v>
      </c>
      <c r="I43" s="13">
        <f>H43*Index!$D$22</f>
        <v>473.70694389247427</v>
      </c>
      <c r="K43" s="8">
        <v>38.004670340674259</v>
      </c>
      <c r="L43" s="6">
        <f t="shared" si="2"/>
        <v>38.593742730954716</v>
      </c>
      <c r="M43" s="6">
        <f t="shared" si="3"/>
        <v>38.593742730954716</v>
      </c>
      <c r="O43" s="28">
        <v>0.77326338800000005</v>
      </c>
      <c r="P43" s="8">
        <v>26.28016689</v>
      </c>
      <c r="Q43" s="8">
        <v>20.32149089</v>
      </c>
      <c r="R43" s="9">
        <f t="shared" si="4"/>
        <v>20.32</v>
      </c>
      <c r="S43" s="6">
        <f t="shared" si="5"/>
        <v>20.404809002648999</v>
      </c>
      <c r="T43" s="6">
        <f t="shared" si="6"/>
        <v>20.721083542190062</v>
      </c>
      <c r="U43" s="13">
        <f>T43*Index!$D$22</f>
        <v>27.057258263085782</v>
      </c>
      <c r="W43" s="8">
        <v>2.601707346</v>
      </c>
      <c r="X43" s="6">
        <f t="shared" si="7"/>
        <v>2.6420338098630003</v>
      </c>
      <c r="Y43" s="6">
        <f>X43*Index!$H$27</f>
        <v>2.9163109767938593</v>
      </c>
      <c r="AA43" s="29">
        <v>4.2147039959999999</v>
      </c>
      <c r="AB43" s="8">
        <v>1.754979472</v>
      </c>
      <c r="AC43" s="8">
        <v>7.3967189920000003</v>
      </c>
      <c r="AD43" s="9">
        <f t="shared" si="8"/>
        <v>7.4</v>
      </c>
      <c r="AE43" s="6">
        <f t="shared" si="9"/>
        <v>7.4270455414098695</v>
      </c>
      <c r="AF43" s="6">
        <f t="shared" si="10"/>
        <v>7.5421647473017233</v>
      </c>
      <c r="AG43" s="13">
        <f>AF43*Index!$D$22</f>
        <v>9.8484376560220728</v>
      </c>
      <c r="AI43" s="8">
        <v>0.88877678400000004</v>
      </c>
      <c r="AJ43" s="6">
        <f t="shared" si="11"/>
        <v>0.90255282415200011</v>
      </c>
      <c r="AK43" s="6">
        <f>AJ43*Index!$H$27</f>
        <v>0.99624944176897634</v>
      </c>
      <c r="AM43" s="8">
        <v>553.11894295686898</v>
      </c>
      <c r="AN43" s="9">
        <f t="shared" si="12"/>
        <v>553.12</v>
      </c>
    </row>
    <row r="44" spans="1:40" ht="15" customHeight="1">
      <c r="A44" s="23" t="s">
        <v>1297</v>
      </c>
      <c r="B44" s="23" t="s">
        <v>76</v>
      </c>
      <c r="C44" s="2" t="s">
        <v>68</v>
      </c>
      <c r="D44" s="2">
        <v>2</v>
      </c>
      <c r="E44" s="2" t="s">
        <v>40</v>
      </c>
      <c r="F44" s="8">
        <v>388.41</v>
      </c>
      <c r="G44" s="6">
        <f t="shared" si="0"/>
        <v>390.00248100000005</v>
      </c>
      <c r="H44" s="6">
        <f t="shared" si="1"/>
        <v>396.04751945550009</v>
      </c>
      <c r="I44" s="13">
        <f>H44*Index!$D$22</f>
        <v>517.15249333092356</v>
      </c>
      <c r="K44" s="8">
        <v>47.529927897199265</v>
      </c>
      <c r="L44" s="6">
        <f t="shared" si="2"/>
        <v>48.266641779605855</v>
      </c>
      <c r="M44" s="6">
        <f t="shared" si="3"/>
        <v>48.266641779605855</v>
      </c>
      <c r="O44" s="28">
        <v>0.77326338800000005</v>
      </c>
      <c r="P44" s="8">
        <v>26.28016689</v>
      </c>
      <c r="Q44" s="8">
        <v>20.32149089</v>
      </c>
      <c r="R44" s="9">
        <f t="shared" si="4"/>
        <v>20.32</v>
      </c>
      <c r="S44" s="6">
        <f t="shared" si="5"/>
        <v>20.404809002648999</v>
      </c>
      <c r="T44" s="6">
        <f t="shared" si="6"/>
        <v>20.721083542190062</v>
      </c>
      <c r="U44" s="13">
        <f>T44*Index!$D$22</f>
        <v>27.057258263085782</v>
      </c>
      <c r="W44" s="8">
        <v>2.5735554180000002</v>
      </c>
      <c r="X44" s="6">
        <f t="shared" si="7"/>
        <v>2.6134455269790005</v>
      </c>
      <c r="Y44" s="6">
        <f>X44*Index!$H$27</f>
        <v>2.8847548616256664</v>
      </c>
      <c r="AA44" s="29">
        <v>4.1591854440000002</v>
      </c>
      <c r="AB44" s="8">
        <v>1.5818306900000001</v>
      </c>
      <c r="AC44" s="8">
        <v>6.5791271809999996</v>
      </c>
      <c r="AD44" s="9">
        <f t="shared" si="8"/>
        <v>6.58</v>
      </c>
      <c r="AE44" s="6">
        <f t="shared" si="9"/>
        <v>6.6061016021614316</v>
      </c>
      <c r="AF44" s="6">
        <f t="shared" si="10"/>
        <v>6.7084961769949345</v>
      </c>
      <c r="AG44" s="13">
        <f>AF44*Index!$D$22</f>
        <v>8.7598466194249482</v>
      </c>
      <c r="AI44" s="8">
        <v>0.97651698200000003</v>
      </c>
      <c r="AJ44" s="6">
        <f t="shared" si="11"/>
        <v>0.99165299522100014</v>
      </c>
      <c r="AK44" s="6">
        <f>AJ44*Index!$H$27</f>
        <v>1.0945993591518313</v>
      </c>
      <c r="AM44" s="8">
        <v>605.21559421008897</v>
      </c>
      <c r="AN44" s="9">
        <f t="shared" si="12"/>
        <v>605.22</v>
      </c>
    </row>
    <row r="45" spans="1:40" ht="15" customHeight="1">
      <c r="A45" s="23" t="s">
        <v>1298</v>
      </c>
      <c r="B45" s="23" t="s">
        <v>76</v>
      </c>
      <c r="C45" s="2" t="s">
        <v>68</v>
      </c>
      <c r="D45" s="2">
        <v>2</v>
      </c>
      <c r="E45" s="2" t="s">
        <v>41</v>
      </c>
      <c r="F45" s="8">
        <v>367.50965350000001</v>
      </c>
      <c r="G45" s="6">
        <f t="shared" si="0"/>
        <v>369.01644307934998</v>
      </c>
      <c r="H45" s="6">
        <f t="shared" si="1"/>
        <v>374.73619794707992</v>
      </c>
      <c r="I45" s="13">
        <f>H45*Index!$D$22</f>
        <v>489.32451180636116</v>
      </c>
      <c r="K45" s="8">
        <v>47.529927897199265</v>
      </c>
      <c r="L45" s="6">
        <f t="shared" si="2"/>
        <v>48.266641779605855</v>
      </c>
      <c r="M45" s="6">
        <f t="shared" si="3"/>
        <v>48.266641779605855</v>
      </c>
      <c r="O45" s="28">
        <v>0.77326338800000005</v>
      </c>
      <c r="P45" s="8">
        <v>26.28016689</v>
      </c>
      <c r="Q45" s="8">
        <v>20.32149089</v>
      </c>
      <c r="R45" s="9">
        <f t="shared" si="4"/>
        <v>20.32</v>
      </c>
      <c r="S45" s="6">
        <f t="shared" si="5"/>
        <v>20.404809002648999</v>
      </c>
      <c r="T45" s="6">
        <f t="shared" si="6"/>
        <v>20.721083542190062</v>
      </c>
      <c r="U45" s="13">
        <f>T45*Index!$D$22</f>
        <v>27.057258263085782</v>
      </c>
      <c r="W45" s="8">
        <v>2.601707346</v>
      </c>
      <c r="X45" s="6">
        <f t="shared" si="7"/>
        <v>2.6420338098630003</v>
      </c>
      <c r="Y45" s="6">
        <f>X45*Index!$H$27</f>
        <v>2.9163109767938593</v>
      </c>
      <c r="AA45" s="29">
        <v>4.2147039959999999</v>
      </c>
      <c r="AB45" s="8">
        <v>1.754979472</v>
      </c>
      <c r="AC45" s="8">
        <v>7.3967189920000003</v>
      </c>
      <c r="AD45" s="9">
        <f t="shared" si="8"/>
        <v>7.4</v>
      </c>
      <c r="AE45" s="6">
        <f t="shared" si="9"/>
        <v>7.4270455414098695</v>
      </c>
      <c r="AF45" s="6">
        <f t="shared" si="10"/>
        <v>7.5421647473017233</v>
      </c>
      <c r="AG45" s="13">
        <f>AF45*Index!$D$22</f>
        <v>9.8484376560220728</v>
      </c>
      <c r="AI45" s="8">
        <v>0.88877678400000004</v>
      </c>
      <c r="AJ45" s="6">
        <f t="shared" si="11"/>
        <v>0.90255282415200011</v>
      </c>
      <c r="AK45" s="6">
        <f>AJ45*Index!$H$27</f>
        <v>0.99624944176897634</v>
      </c>
      <c r="AM45" s="8">
        <v>578.40940991940704</v>
      </c>
      <c r="AN45" s="9">
        <f t="shared" si="12"/>
        <v>578.41</v>
      </c>
    </row>
    <row r="46" spans="1:40" ht="15" customHeight="1">
      <c r="A46" s="23" t="s">
        <v>1299</v>
      </c>
      <c r="B46" s="23" t="s">
        <v>76</v>
      </c>
      <c r="C46" s="2" t="s">
        <v>68</v>
      </c>
      <c r="D46" s="2">
        <v>3</v>
      </c>
      <c r="E46" s="2" t="s">
        <v>40</v>
      </c>
      <c r="F46" s="8">
        <v>388.41</v>
      </c>
      <c r="G46" s="6">
        <f t="shared" si="0"/>
        <v>390.00248100000005</v>
      </c>
      <c r="H46" s="6">
        <f t="shared" si="1"/>
        <v>396.04751945550009</v>
      </c>
      <c r="I46" s="13">
        <f>H46*Index!$D$22</f>
        <v>517.15249333092356</v>
      </c>
      <c r="K46" s="8">
        <v>62.983544399128384</v>
      </c>
      <c r="L46" s="6">
        <f t="shared" si="2"/>
        <v>63.959789337314881</v>
      </c>
      <c r="M46" s="6">
        <f t="shared" si="3"/>
        <v>63.959789337314881</v>
      </c>
      <c r="O46" s="28">
        <v>0.77326338800000005</v>
      </c>
      <c r="P46" s="8">
        <v>26.28016689</v>
      </c>
      <c r="Q46" s="8">
        <v>20.32149089</v>
      </c>
      <c r="R46" s="9">
        <f t="shared" si="4"/>
        <v>20.32</v>
      </c>
      <c r="S46" s="6">
        <f t="shared" si="5"/>
        <v>20.404809002648999</v>
      </c>
      <c r="T46" s="6">
        <f t="shared" si="6"/>
        <v>20.721083542190062</v>
      </c>
      <c r="U46" s="13">
        <f>T46*Index!$D$22</f>
        <v>27.057258263085782</v>
      </c>
      <c r="W46" s="8">
        <v>2.5735554180000002</v>
      </c>
      <c r="X46" s="6">
        <f t="shared" si="7"/>
        <v>2.6134455269790005</v>
      </c>
      <c r="Y46" s="6">
        <f>X46*Index!$H$27</f>
        <v>2.8847548616256664</v>
      </c>
      <c r="AA46" s="29">
        <v>4.1591854440000002</v>
      </c>
      <c r="AB46" s="8">
        <v>1.5818306900000001</v>
      </c>
      <c r="AC46" s="8">
        <v>6.5791271809999996</v>
      </c>
      <c r="AD46" s="9">
        <f t="shared" si="8"/>
        <v>6.58</v>
      </c>
      <c r="AE46" s="6">
        <f t="shared" si="9"/>
        <v>6.6061016021614316</v>
      </c>
      <c r="AF46" s="6">
        <f t="shared" si="10"/>
        <v>6.7084961769949345</v>
      </c>
      <c r="AG46" s="13">
        <f>AF46*Index!$D$22</f>
        <v>8.7598466194249482</v>
      </c>
      <c r="AI46" s="8">
        <v>0.97651698200000003</v>
      </c>
      <c r="AJ46" s="6">
        <f t="shared" si="11"/>
        <v>0.99165299522100014</v>
      </c>
      <c r="AK46" s="6">
        <f>AJ46*Index!$H$27</f>
        <v>1.0945993591518313</v>
      </c>
      <c r="AM46" s="8">
        <v>620.90874176779801</v>
      </c>
      <c r="AN46" s="9">
        <f t="shared" si="12"/>
        <v>620.91</v>
      </c>
    </row>
    <row r="47" spans="1:40" ht="15" customHeight="1">
      <c r="A47" s="23" t="s">
        <v>1300</v>
      </c>
      <c r="B47" s="23" t="s">
        <v>76</v>
      </c>
      <c r="C47" s="2" t="s">
        <v>68</v>
      </c>
      <c r="D47" s="2">
        <v>3</v>
      </c>
      <c r="E47" s="2" t="s">
        <v>41</v>
      </c>
      <c r="F47" s="8">
        <v>364.83787990000002</v>
      </c>
      <c r="G47" s="6">
        <f t="shared" si="0"/>
        <v>366.33371520758999</v>
      </c>
      <c r="H47" s="6">
        <f t="shared" si="1"/>
        <v>372.01188779330766</v>
      </c>
      <c r="I47" s="13">
        <f>H47*Index!$D$22</f>
        <v>485.76715133970032</v>
      </c>
      <c r="K47" s="8">
        <v>62.983544399128384</v>
      </c>
      <c r="L47" s="6">
        <f t="shared" si="2"/>
        <v>63.959789337314881</v>
      </c>
      <c r="M47" s="6">
        <f t="shared" si="3"/>
        <v>63.959789337314881</v>
      </c>
      <c r="O47" s="28">
        <v>0.77326338800000005</v>
      </c>
      <c r="P47" s="8">
        <v>26.28016689</v>
      </c>
      <c r="Q47" s="8">
        <v>20.32149089</v>
      </c>
      <c r="R47" s="9">
        <f t="shared" si="4"/>
        <v>20.32</v>
      </c>
      <c r="S47" s="6">
        <f t="shared" si="5"/>
        <v>20.404809002648999</v>
      </c>
      <c r="T47" s="6">
        <f t="shared" si="6"/>
        <v>20.721083542190062</v>
      </c>
      <c r="U47" s="13">
        <f>T47*Index!$D$22</f>
        <v>27.057258263085782</v>
      </c>
      <c r="W47" s="8">
        <v>2.601707346</v>
      </c>
      <c r="X47" s="6">
        <f t="shared" si="7"/>
        <v>2.6420338098630003</v>
      </c>
      <c r="Y47" s="6">
        <f>X47*Index!$H$27</f>
        <v>2.9163109767938593</v>
      </c>
      <c r="AA47" s="29">
        <v>4.2147039959999999</v>
      </c>
      <c r="AB47" s="8">
        <v>1.754979472</v>
      </c>
      <c r="AC47" s="8">
        <v>7.3967189920000003</v>
      </c>
      <c r="AD47" s="9">
        <f t="shared" si="8"/>
        <v>7.4</v>
      </c>
      <c r="AE47" s="6">
        <f t="shared" si="9"/>
        <v>7.4270455414098695</v>
      </c>
      <c r="AF47" s="6">
        <f t="shared" si="10"/>
        <v>7.5421647473017233</v>
      </c>
      <c r="AG47" s="13">
        <f>AF47*Index!$D$22</f>
        <v>9.8484376560220728</v>
      </c>
      <c r="AI47" s="8">
        <v>0.88877678400000004</v>
      </c>
      <c r="AJ47" s="6">
        <f t="shared" si="11"/>
        <v>0.90255282415200011</v>
      </c>
      <c r="AK47" s="6">
        <f>AJ47*Index!$H$27</f>
        <v>0.99624944176897634</v>
      </c>
      <c r="AM47" s="8">
        <v>590.54519696876798</v>
      </c>
      <c r="AN47" s="9">
        <f t="shared" si="12"/>
        <v>590.54999999999995</v>
      </c>
    </row>
    <row r="48" spans="1:40" ht="15" customHeight="1">
      <c r="A48" s="23" t="s">
        <v>1301</v>
      </c>
      <c r="B48" s="23" t="s">
        <v>76</v>
      </c>
      <c r="C48" s="2" t="s">
        <v>68</v>
      </c>
      <c r="D48" s="2">
        <v>4</v>
      </c>
      <c r="E48" s="2" t="s">
        <v>40</v>
      </c>
      <c r="F48" s="8">
        <v>388.41</v>
      </c>
      <c r="G48" s="6">
        <f t="shared" si="0"/>
        <v>390.00248100000005</v>
      </c>
      <c r="H48" s="6">
        <f t="shared" si="1"/>
        <v>396.04751945550009</v>
      </c>
      <c r="I48" s="13">
        <f>H48*Index!$D$22</f>
        <v>517.15249333092356</v>
      </c>
      <c r="K48" s="8">
        <v>76.518916649378497</v>
      </c>
      <c r="L48" s="6">
        <f t="shared" si="2"/>
        <v>77.704959857443868</v>
      </c>
      <c r="M48" s="6">
        <f t="shared" si="3"/>
        <v>77.704959857443868</v>
      </c>
      <c r="O48" s="28">
        <v>1.3871108219999999</v>
      </c>
      <c r="P48" s="8">
        <v>26.633014360000001</v>
      </c>
      <c r="Q48" s="8">
        <v>36.942942440000003</v>
      </c>
      <c r="R48" s="9">
        <f t="shared" si="4"/>
        <v>36.94</v>
      </c>
      <c r="S48" s="6">
        <f t="shared" si="5"/>
        <v>37.094408504004001</v>
      </c>
      <c r="T48" s="6">
        <f t="shared" si="6"/>
        <v>37.669371835816065</v>
      </c>
      <c r="U48" s="13">
        <f>T48*Index!$D$22</f>
        <v>49.188061053594886</v>
      </c>
      <c r="W48" s="8">
        <v>4.6165467380000003</v>
      </c>
      <c r="X48" s="6">
        <f t="shared" si="7"/>
        <v>4.6881032124390005</v>
      </c>
      <c r="Y48" s="6">
        <f>X48*Index!$H$27</f>
        <v>5.1747887584706405</v>
      </c>
      <c r="AA48" s="29">
        <v>4.1591854440000002</v>
      </c>
      <c r="AB48" s="8">
        <v>1.5818306900000001</v>
      </c>
      <c r="AC48" s="8">
        <v>6.5791271809999996</v>
      </c>
      <c r="AD48" s="9">
        <f t="shared" si="8"/>
        <v>6.58</v>
      </c>
      <c r="AE48" s="6">
        <f t="shared" si="9"/>
        <v>6.6061016021614316</v>
      </c>
      <c r="AF48" s="6">
        <f t="shared" si="10"/>
        <v>6.7084961769949345</v>
      </c>
      <c r="AG48" s="13">
        <f>AF48*Index!$D$22</f>
        <v>8.7598466194249482</v>
      </c>
      <c r="AI48" s="8">
        <v>0.97651698200000003</v>
      </c>
      <c r="AJ48" s="6">
        <f t="shared" si="11"/>
        <v>0.99165299522100014</v>
      </c>
      <c r="AK48" s="6">
        <f>AJ48*Index!$H$27</f>
        <v>1.0945993591518313</v>
      </c>
      <c r="AM48" s="8">
        <v>659.07474898146904</v>
      </c>
      <c r="AN48" s="9">
        <f t="shared" si="12"/>
        <v>659.07</v>
      </c>
    </row>
    <row r="49" spans="1:40" ht="15" customHeight="1">
      <c r="A49" s="23" t="s">
        <v>1302</v>
      </c>
      <c r="B49" s="23" t="s">
        <v>76</v>
      </c>
      <c r="C49" s="2" t="s">
        <v>68</v>
      </c>
      <c r="D49" s="2">
        <v>4</v>
      </c>
      <c r="E49" s="2" t="s">
        <v>41</v>
      </c>
      <c r="F49" s="8">
        <v>479.11</v>
      </c>
      <c r="G49" s="6">
        <f t="shared" si="0"/>
        <v>481.07435100000004</v>
      </c>
      <c r="H49" s="6">
        <f t="shared" si="1"/>
        <v>488.53100344050006</v>
      </c>
      <c r="I49" s="13">
        <f>H49*Index!$D$22</f>
        <v>637.91594212244479</v>
      </c>
      <c r="K49" s="8">
        <v>76.518916649378497</v>
      </c>
      <c r="L49" s="6">
        <f t="shared" si="2"/>
        <v>77.704959857443868</v>
      </c>
      <c r="M49" s="6">
        <f t="shared" si="3"/>
        <v>77.704959857443868</v>
      </c>
      <c r="O49" s="28">
        <v>1.3871108219999999</v>
      </c>
      <c r="P49" s="8">
        <v>26.633014360000001</v>
      </c>
      <c r="Q49" s="8">
        <v>36.942942440000003</v>
      </c>
      <c r="R49" s="9">
        <f t="shared" si="4"/>
        <v>36.94</v>
      </c>
      <c r="S49" s="6">
        <f t="shared" si="5"/>
        <v>37.094408504004001</v>
      </c>
      <c r="T49" s="6">
        <f t="shared" si="6"/>
        <v>37.669371835816065</v>
      </c>
      <c r="U49" s="13">
        <f>T49*Index!$D$22</f>
        <v>49.188061053594886</v>
      </c>
      <c r="W49" s="8">
        <v>4.667046794</v>
      </c>
      <c r="X49" s="6">
        <f t="shared" si="7"/>
        <v>4.7393860193070001</v>
      </c>
      <c r="Y49" s="6">
        <f>X49*Index!$H$27</f>
        <v>5.2313953817589711</v>
      </c>
      <c r="AA49" s="29">
        <v>4.2147039959999999</v>
      </c>
      <c r="AB49" s="8">
        <v>1.754979472</v>
      </c>
      <c r="AC49" s="8">
        <v>7.3967189920000003</v>
      </c>
      <c r="AD49" s="9">
        <f t="shared" si="8"/>
        <v>7.4</v>
      </c>
      <c r="AE49" s="6">
        <f t="shared" si="9"/>
        <v>7.4270455414098695</v>
      </c>
      <c r="AF49" s="6">
        <f t="shared" si="10"/>
        <v>7.5421647473017233</v>
      </c>
      <c r="AG49" s="13">
        <f>AF49*Index!$D$22</f>
        <v>9.8484376560220728</v>
      </c>
      <c r="AI49" s="8">
        <v>0.88877678400000004</v>
      </c>
      <c r="AJ49" s="6">
        <f t="shared" si="11"/>
        <v>0.90255282415200011</v>
      </c>
      <c r="AK49" s="6">
        <f>AJ49*Index!$H$27</f>
        <v>0.99624944176897634</v>
      </c>
      <c r="AM49" s="8">
        <v>780.88504551440803</v>
      </c>
      <c r="AN49" s="9">
        <f t="shared" si="12"/>
        <v>780.89</v>
      </c>
    </row>
    <row r="50" spans="1:40" ht="15" customHeight="1">
      <c r="A50" s="23" t="s">
        <v>1303</v>
      </c>
      <c r="B50" s="23" t="s">
        <v>77</v>
      </c>
      <c r="C50" s="2" t="s">
        <v>69</v>
      </c>
      <c r="D50" s="2"/>
      <c r="E50" s="2" t="s">
        <v>40</v>
      </c>
      <c r="F50" s="8">
        <v>485.965596769684</v>
      </c>
      <c r="G50" s="6">
        <f t="shared" si="0"/>
        <v>487.95805571643967</v>
      </c>
      <c r="H50" s="6">
        <f t="shared" si="1"/>
        <v>495.52140558004453</v>
      </c>
      <c r="I50" s="13">
        <f>H50*Index!$D$22</f>
        <v>647.04389702245624</v>
      </c>
      <c r="K50" s="8">
        <v>44.456064478366876</v>
      </c>
      <c r="L50" s="6">
        <f t="shared" si="2"/>
        <v>45.145133477781563</v>
      </c>
      <c r="M50" s="6">
        <f t="shared" si="3"/>
        <v>45.145133477781563</v>
      </c>
      <c r="O50" s="28">
        <v>0.122482013</v>
      </c>
      <c r="P50" s="8">
        <v>22.64954058</v>
      </c>
      <c r="Q50" s="8">
        <v>2.7741613269999998</v>
      </c>
      <c r="R50" s="9">
        <f t="shared" si="4"/>
        <v>2.77</v>
      </c>
      <c r="S50" s="6">
        <f t="shared" si="5"/>
        <v>2.7855353884406999</v>
      </c>
      <c r="T50" s="6">
        <f t="shared" si="6"/>
        <v>2.8287111869615309</v>
      </c>
      <c r="U50" s="13">
        <f>T50*Index!$D$22</f>
        <v>3.6936856598961749</v>
      </c>
      <c r="W50" s="8">
        <v>0.40764150100000002</v>
      </c>
      <c r="X50" s="6">
        <f t="shared" si="7"/>
        <v>0.41395994426550003</v>
      </c>
      <c r="Y50" s="6">
        <f>X50*Index!$H$27</f>
        <v>0.45693432268266537</v>
      </c>
      <c r="AA50" s="29">
        <v>4.1591854440000002</v>
      </c>
      <c r="AB50" s="8">
        <v>1.5818306900000001</v>
      </c>
      <c r="AC50" s="8">
        <v>6.5791271809999996</v>
      </c>
      <c r="AD50" s="9">
        <f t="shared" si="8"/>
        <v>6.58</v>
      </c>
      <c r="AE50" s="6">
        <f t="shared" si="9"/>
        <v>6.6061016021614316</v>
      </c>
      <c r="AF50" s="6">
        <f t="shared" si="10"/>
        <v>6.7084961769949345</v>
      </c>
      <c r="AG50" s="13">
        <f>AF50*Index!$D$22</f>
        <v>8.7598466194249482</v>
      </c>
      <c r="AI50" s="8">
        <v>0.97651698200000003</v>
      </c>
      <c r="AJ50" s="6">
        <f t="shared" si="11"/>
        <v>0.99165299522100014</v>
      </c>
      <c r="AK50" s="6">
        <f>AJ50*Index!$H$27</f>
        <v>1.0945993591518313</v>
      </c>
      <c r="AM50" s="8">
        <v>706.19409646092095</v>
      </c>
      <c r="AN50" s="9">
        <f t="shared" si="12"/>
        <v>706.19</v>
      </c>
    </row>
    <row r="51" spans="1:40">
      <c r="A51" s="23" t="s">
        <v>1304</v>
      </c>
      <c r="B51" s="23" t="s">
        <v>77</v>
      </c>
      <c r="C51" s="2" t="s">
        <v>69</v>
      </c>
      <c r="D51" s="2">
        <v>1</v>
      </c>
      <c r="E51" s="2" t="s">
        <v>41</v>
      </c>
      <c r="F51" s="8">
        <v>540.00559740000006</v>
      </c>
      <c r="G51" s="6">
        <f t="shared" si="0"/>
        <v>542.21962034934006</v>
      </c>
      <c r="H51" s="6">
        <f t="shared" si="1"/>
        <v>550.62402446475483</v>
      </c>
      <c r="I51" s="13">
        <f>H51*Index!$D$22</f>
        <v>718.99601222436308</v>
      </c>
      <c r="K51" s="8">
        <v>38.004670340674259</v>
      </c>
      <c r="L51" s="6">
        <f t="shared" si="2"/>
        <v>38.593742730954716</v>
      </c>
      <c r="M51" s="6">
        <f t="shared" si="3"/>
        <v>38.593742730954716</v>
      </c>
      <c r="O51" s="28">
        <v>0.54379122800000002</v>
      </c>
      <c r="P51" s="8">
        <v>26.119901160000001</v>
      </c>
      <c r="Q51" s="8">
        <v>14.203773119999999</v>
      </c>
      <c r="R51" s="9">
        <f t="shared" si="4"/>
        <v>14.2</v>
      </c>
      <c r="S51" s="6">
        <f t="shared" si="5"/>
        <v>14.262008589792</v>
      </c>
      <c r="T51" s="6">
        <f t="shared" si="6"/>
        <v>14.483069722933777</v>
      </c>
      <c r="U51" s="13">
        <f>T51*Index!$D$22</f>
        <v>18.911759953952654</v>
      </c>
      <c r="W51" s="8">
        <v>1.829629663</v>
      </c>
      <c r="X51" s="6">
        <f t="shared" si="7"/>
        <v>1.8579889227765001</v>
      </c>
      <c r="Y51" s="6">
        <f>X51*Index!$H$27</f>
        <v>2.050872123599158</v>
      </c>
      <c r="AA51" s="29">
        <v>4.2147039959999999</v>
      </c>
      <c r="AB51" s="8">
        <v>1.754979472</v>
      </c>
      <c r="AC51" s="8">
        <v>7.3967189920000003</v>
      </c>
      <c r="AD51" s="9">
        <f t="shared" si="8"/>
        <v>7.4</v>
      </c>
      <c r="AE51" s="6">
        <f t="shared" si="9"/>
        <v>7.4270455414098695</v>
      </c>
      <c r="AF51" s="6">
        <f t="shared" si="10"/>
        <v>7.5421647473017233</v>
      </c>
      <c r="AG51" s="13">
        <f>AF51*Index!$D$22</f>
        <v>9.8484376560220728</v>
      </c>
      <c r="AI51" s="8">
        <v>0.88877678400000004</v>
      </c>
      <c r="AJ51" s="6">
        <f t="shared" si="11"/>
        <v>0.90255282415200011</v>
      </c>
      <c r="AK51" s="6">
        <f>AJ51*Index!$H$27</f>
        <v>0.99624944176897634</v>
      </c>
      <c r="AM51" s="8">
        <v>789.39707409100902</v>
      </c>
      <c r="AN51" s="9">
        <f t="shared" si="12"/>
        <v>789.4</v>
      </c>
    </row>
    <row r="52" spans="1:40" ht="15" customHeight="1">
      <c r="A52" s="23" t="s">
        <v>1305</v>
      </c>
      <c r="B52" s="23" t="s">
        <v>77</v>
      </c>
      <c r="C52" s="2" t="s">
        <v>69</v>
      </c>
      <c r="D52" s="2">
        <v>2</v>
      </c>
      <c r="E52" s="2" t="s">
        <v>40</v>
      </c>
      <c r="F52" s="8">
        <v>489.55450000000002</v>
      </c>
      <c r="G52" s="6">
        <f t="shared" si="0"/>
        <v>491.56167345</v>
      </c>
      <c r="H52" s="6">
        <f t="shared" si="1"/>
        <v>499.18087938847503</v>
      </c>
      <c r="I52" s="13">
        <f>H52*Index!$D$22</f>
        <v>651.82237917760506</v>
      </c>
      <c r="K52" s="8">
        <v>47.529927897199265</v>
      </c>
      <c r="L52" s="6">
        <f t="shared" si="2"/>
        <v>48.266641779605855</v>
      </c>
      <c r="M52" s="6">
        <f t="shared" si="3"/>
        <v>48.266641779605855</v>
      </c>
      <c r="O52" s="28">
        <v>0.54379122800000002</v>
      </c>
      <c r="P52" s="8">
        <v>26.119901160000001</v>
      </c>
      <c r="Q52" s="8">
        <v>14.203773119999999</v>
      </c>
      <c r="R52" s="9">
        <f t="shared" si="4"/>
        <v>14.2</v>
      </c>
      <c r="S52" s="6">
        <f t="shared" si="5"/>
        <v>14.262008589792</v>
      </c>
      <c r="T52" s="6">
        <f t="shared" si="6"/>
        <v>14.483069722933777</v>
      </c>
      <c r="U52" s="13">
        <f>T52*Index!$D$22</f>
        <v>18.911759953952654</v>
      </c>
      <c r="W52" s="8">
        <v>1.809832047</v>
      </c>
      <c r="X52" s="6">
        <f t="shared" si="7"/>
        <v>1.8378844437285</v>
      </c>
      <c r="Y52" s="6">
        <f>X52*Index!$H$27</f>
        <v>2.0286805404666755</v>
      </c>
      <c r="AA52" s="29">
        <v>4.1591854440000002</v>
      </c>
      <c r="AB52" s="8">
        <v>1.5818306900000001</v>
      </c>
      <c r="AC52" s="8">
        <v>6.5791271809999996</v>
      </c>
      <c r="AD52" s="9">
        <f t="shared" si="8"/>
        <v>6.58</v>
      </c>
      <c r="AE52" s="6">
        <f t="shared" si="9"/>
        <v>6.6061016021614316</v>
      </c>
      <c r="AF52" s="6">
        <f t="shared" si="10"/>
        <v>6.7084961769949345</v>
      </c>
      <c r="AG52" s="13">
        <f>AF52*Index!$D$22</f>
        <v>8.7598466194249482</v>
      </c>
      <c r="AI52" s="8">
        <v>0.97651698200000003</v>
      </c>
      <c r="AJ52" s="6">
        <f t="shared" si="11"/>
        <v>0.99165299522100014</v>
      </c>
      <c r="AK52" s="6">
        <f>AJ52*Index!$H$27</f>
        <v>1.0945993591518313</v>
      </c>
      <c r="AM52" s="8">
        <v>730.88390742616605</v>
      </c>
      <c r="AN52" s="9">
        <f t="shared" si="12"/>
        <v>730.88</v>
      </c>
    </row>
    <row r="53" spans="1:40" ht="15" customHeight="1">
      <c r="A53" s="23" t="s">
        <v>1306</v>
      </c>
      <c r="B53" s="23" t="s">
        <v>77</v>
      </c>
      <c r="C53" s="2" t="s">
        <v>69</v>
      </c>
      <c r="D53" s="2">
        <v>2</v>
      </c>
      <c r="E53" s="2" t="s">
        <v>41</v>
      </c>
      <c r="F53" s="8">
        <v>480.49</v>
      </c>
      <c r="G53" s="6">
        <f t="shared" si="0"/>
        <v>482.46000900000001</v>
      </c>
      <c r="H53" s="6">
        <f t="shared" si="1"/>
        <v>489.93813913950004</v>
      </c>
      <c r="I53" s="13">
        <f>H53*Index!$D$22</f>
        <v>639.75335733007762</v>
      </c>
      <c r="K53" s="8">
        <v>47.529927897199265</v>
      </c>
      <c r="L53" s="6">
        <f t="shared" si="2"/>
        <v>48.266641779605855</v>
      </c>
      <c r="M53" s="6">
        <f t="shared" si="3"/>
        <v>48.266641779605855</v>
      </c>
      <c r="O53" s="28">
        <v>0.54379122800000002</v>
      </c>
      <c r="P53" s="8">
        <v>26.119901160000001</v>
      </c>
      <c r="Q53" s="8">
        <v>14.203773119999999</v>
      </c>
      <c r="R53" s="9">
        <f t="shared" si="4"/>
        <v>14.2</v>
      </c>
      <c r="S53" s="6">
        <f t="shared" si="5"/>
        <v>14.262008589792</v>
      </c>
      <c r="T53" s="6">
        <f t="shared" si="6"/>
        <v>14.483069722933777</v>
      </c>
      <c r="U53" s="13">
        <f>T53*Index!$D$22</f>
        <v>18.911759953952654</v>
      </c>
      <c r="W53" s="8">
        <v>1.829629663</v>
      </c>
      <c r="X53" s="6">
        <f t="shared" si="7"/>
        <v>1.8579889227765001</v>
      </c>
      <c r="Y53" s="6">
        <f>X53*Index!$H$27</f>
        <v>2.050872123599158</v>
      </c>
      <c r="AA53" s="29">
        <v>4.2147039959999999</v>
      </c>
      <c r="AB53" s="8">
        <v>1.754979472</v>
      </c>
      <c r="AC53" s="8">
        <v>7.3967189920000003</v>
      </c>
      <c r="AD53" s="9">
        <f t="shared" si="8"/>
        <v>7.4</v>
      </c>
      <c r="AE53" s="6">
        <f t="shared" si="9"/>
        <v>7.4270455414098695</v>
      </c>
      <c r="AF53" s="6">
        <f t="shared" si="10"/>
        <v>7.5421647473017233</v>
      </c>
      <c r="AG53" s="13">
        <f>AF53*Index!$D$22</f>
        <v>9.8484376560220728</v>
      </c>
      <c r="AI53" s="8">
        <v>0.88877678400000004</v>
      </c>
      <c r="AJ53" s="6">
        <f t="shared" si="11"/>
        <v>0.90255282415200011</v>
      </c>
      <c r="AK53" s="6">
        <f>AJ53*Index!$H$27</f>
        <v>0.99624944176897634</v>
      </c>
      <c r="AM53" s="8">
        <v>719.82731828028795</v>
      </c>
      <c r="AN53" s="9">
        <f t="shared" si="12"/>
        <v>719.83</v>
      </c>
    </row>
    <row r="54" spans="1:40" ht="15" customHeight="1">
      <c r="A54" s="23" t="s">
        <v>1307</v>
      </c>
      <c r="B54" s="23" t="s">
        <v>77</v>
      </c>
      <c r="C54" s="2" t="s">
        <v>69</v>
      </c>
      <c r="D54" s="2">
        <v>3</v>
      </c>
      <c r="E54" s="2" t="s">
        <v>40</v>
      </c>
      <c r="F54" s="8">
        <v>489.55450000000002</v>
      </c>
      <c r="G54" s="6">
        <f t="shared" si="0"/>
        <v>491.56167345</v>
      </c>
      <c r="H54" s="6">
        <f t="shared" si="1"/>
        <v>499.18087938847503</v>
      </c>
      <c r="I54" s="13">
        <f>H54*Index!$D$22</f>
        <v>651.82237917760506</v>
      </c>
      <c r="K54" s="8">
        <v>62.983544399128384</v>
      </c>
      <c r="L54" s="6">
        <f t="shared" si="2"/>
        <v>63.959789337314881</v>
      </c>
      <c r="M54" s="6">
        <f t="shared" si="3"/>
        <v>63.959789337314881</v>
      </c>
      <c r="O54" s="28">
        <v>0.54379122800000002</v>
      </c>
      <c r="P54" s="8">
        <v>26.119901160000001</v>
      </c>
      <c r="Q54" s="8">
        <v>14.203773119999999</v>
      </c>
      <c r="R54" s="9">
        <f t="shared" si="4"/>
        <v>14.2</v>
      </c>
      <c r="S54" s="6">
        <f t="shared" si="5"/>
        <v>14.262008589792</v>
      </c>
      <c r="T54" s="6">
        <f t="shared" si="6"/>
        <v>14.483069722933777</v>
      </c>
      <c r="U54" s="13">
        <f>T54*Index!$D$22</f>
        <v>18.911759953952654</v>
      </c>
      <c r="W54" s="8">
        <v>1.809832047</v>
      </c>
      <c r="X54" s="6">
        <f t="shared" si="7"/>
        <v>1.8378844437285</v>
      </c>
      <c r="Y54" s="6">
        <f>X54*Index!$H$27</f>
        <v>2.0286805404666755</v>
      </c>
      <c r="AA54" s="29">
        <v>4.1591854440000002</v>
      </c>
      <c r="AB54" s="8">
        <v>1.5818306900000001</v>
      </c>
      <c r="AC54" s="8">
        <v>6.5791271809999996</v>
      </c>
      <c r="AD54" s="9">
        <f t="shared" si="8"/>
        <v>6.58</v>
      </c>
      <c r="AE54" s="6">
        <f t="shared" si="9"/>
        <v>6.6061016021614316</v>
      </c>
      <c r="AF54" s="6">
        <f t="shared" si="10"/>
        <v>6.7084961769949345</v>
      </c>
      <c r="AG54" s="13">
        <f>AF54*Index!$D$22</f>
        <v>8.7598466194249482</v>
      </c>
      <c r="AI54" s="8">
        <v>0.97651698200000003</v>
      </c>
      <c r="AJ54" s="6">
        <f t="shared" si="11"/>
        <v>0.99165299522100014</v>
      </c>
      <c r="AK54" s="6">
        <f>AJ54*Index!$H$27</f>
        <v>1.0945993591518313</v>
      </c>
      <c r="AM54" s="8">
        <v>746.57705498387497</v>
      </c>
      <c r="AN54" s="9">
        <f t="shared" si="12"/>
        <v>746.58</v>
      </c>
    </row>
    <row r="55" spans="1:40" ht="15" customHeight="1">
      <c r="A55" s="23" t="s">
        <v>1308</v>
      </c>
      <c r="B55" s="23" t="s">
        <v>77</v>
      </c>
      <c r="C55" s="2" t="s">
        <v>69</v>
      </c>
      <c r="D55" s="2">
        <v>3</v>
      </c>
      <c r="E55" s="2" t="s">
        <v>41</v>
      </c>
      <c r="F55" s="8">
        <v>437.275845</v>
      </c>
      <c r="G55" s="6">
        <f t="shared" si="0"/>
        <v>439.06867596450002</v>
      </c>
      <c r="H55" s="6">
        <f t="shared" si="1"/>
        <v>445.87424044194978</v>
      </c>
      <c r="I55" s="13">
        <f>H55*Index!$D$22</f>
        <v>582.21542574891589</v>
      </c>
      <c r="K55" s="8">
        <v>62.983544399128384</v>
      </c>
      <c r="L55" s="6">
        <f t="shared" si="2"/>
        <v>63.959789337314881</v>
      </c>
      <c r="M55" s="6">
        <f t="shared" si="3"/>
        <v>63.959789337314881</v>
      </c>
      <c r="O55" s="28">
        <v>0.54379122800000002</v>
      </c>
      <c r="P55" s="8">
        <v>26.119901160000001</v>
      </c>
      <c r="Q55" s="8">
        <v>14.203773119999999</v>
      </c>
      <c r="R55" s="9">
        <f t="shared" si="4"/>
        <v>14.2</v>
      </c>
      <c r="S55" s="6">
        <f t="shared" si="5"/>
        <v>14.262008589792</v>
      </c>
      <c r="T55" s="6">
        <f t="shared" si="6"/>
        <v>14.483069722933777</v>
      </c>
      <c r="U55" s="13">
        <f>T55*Index!$D$22</f>
        <v>18.911759953952654</v>
      </c>
      <c r="W55" s="8">
        <v>1.829629663</v>
      </c>
      <c r="X55" s="6">
        <f t="shared" si="7"/>
        <v>1.8579889227765001</v>
      </c>
      <c r="Y55" s="6">
        <f>X55*Index!$H$27</f>
        <v>2.050872123599158</v>
      </c>
      <c r="AA55" s="29">
        <v>4.2147039959999999</v>
      </c>
      <c r="AB55" s="8">
        <v>1.754979472</v>
      </c>
      <c r="AC55" s="8">
        <v>7.3967189920000003</v>
      </c>
      <c r="AD55" s="9">
        <f t="shared" si="8"/>
        <v>7.4</v>
      </c>
      <c r="AE55" s="6">
        <f t="shared" si="9"/>
        <v>7.4270455414098695</v>
      </c>
      <c r="AF55" s="6">
        <f t="shared" si="10"/>
        <v>7.5421647473017233</v>
      </c>
      <c r="AG55" s="13">
        <f>AF55*Index!$D$22</f>
        <v>9.8484376560220728</v>
      </c>
      <c r="AI55" s="8">
        <v>0.88877678400000004</v>
      </c>
      <c r="AJ55" s="6">
        <f t="shared" si="11"/>
        <v>0.90255282415200011</v>
      </c>
      <c r="AK55" s="6">
        <f>AJ55*Index!$H$27</f>
        <v>0.99624944176897634</v>
      </c>
      <c r="AM55" s="8">
        <v>677.98253425683595</v>
      </c>
      <c r="AN55" s="9">
        <f t="shared" si="12"/>
        <v>677.98</v>
      </c>
    </row>
    <row r="56" spans="1:40" ht="15" customHeight="1">
      <c r="A56" s="23" t="s">
        <v>1309</v>
      </c>
      <c r="B56" s="23" t="s">
        <v>77</v>
      </c>
      <c r="C56" s="2" t="s">
        <v>69</v>
      </c>
      <c r="D56" s="2">
        <v>4</v>
      </c>
      <c r="E56" s="2" t="s">
        <v>40</v>
      </c>
      <c r="F56" s="8">
        <v>489.55450000000002</v>
      </c>
      <c r="G56" s="6">
        <f t="shared" si="0"/>
        <v>491.56167345</v>
      </c>
      <c r="H56" s="6">
        <f t="shared" si="1"/>
        <v>499.18087938847503</v>
      </c>
      <c r="I56" s="13">
        <f>H56*Index!$D$22</f>
        <v>651.82237917760506</v>
      </c>
      <c r="K56" s="8">
        <v>76.518916649378497</v>
      </c>
      <c r="L56" s="6">
        <f t="shared" si="2"/>
        <v>77.704959857443868</v>
      </c>
      <c r="M56" s="6">
        <f t="shared" si="3"/>
        <v>77.704959857443868</v>
      </c>
      <c r="O56" s="28">
        <v>1.1576386620000001</v>
      </c>
      <c r="P56" s="8">
        <v>26.6276738</v>
      </c>
      <c r="Q56" s="8">
        <v>30.825224670000001</v>
      </c>
      <c r="R56" s="9">
        <f t="shared" si="4"/>
        <v>30.83</v>
      </c>
      <c r="S56" s="6">
        <f t="shared" si="5"/>
        <v>30.951608091147001</v>
      </c>
      <c r="T56" s="6">
        <f t="shared" si="6"/>
        <v>31.431358016559781</v>
      </c>
      <c r="U56" s="13">
        <f>T56*Index!$D$22</f>
        <v>41.042562744461762</v>
      </c>
      <c r="W56" s="8">
        <v>3.8528233670000001</v>
      </c>
      <c r="X56" s="6">
        <f t="shared" si="7"/>
        <v>3.9125421291885005</v>
      </c>
      <c r="Y56" s="6">
        <f>X56*Index!$H$27</f>
        <v>4.3187144373116499</v>
      </c>
      <c r="AA56" s="29">
        <v>4.1591854440000002</v>
      </c>
      <c r="AB56" s="8">
        <v>1.5818306900000001</v>
      </c>
      <c r="AC56" s="8">
        <v>6.5791271809999996</v>
      </c>
      <c r="AD56" s="9">
        <f t="shared" si="8"/>
        <v>6.58</v>
      </c>
      <c r="AE56" s="6">
        <f t="shared" si="9"/>
        <v>6.6061016021614316</v>
      </c>
      <c r="AF56" s="6">
        <f t="shared" si="10"/>
        <v>6.7084961769949345</v>
      </c>
      <c r="AG56" s="13">
        <f>AF56*Index!$D$22</f>
        <v>8.7598466194249482</v>
      </c>
      <c r="AI56" s="8">
        <v>0.97651698200000003</v>
      </c>
      <c r="AJ56" s="6">
        <f t="shared" si="11"/>
        <v>0.99165299522100014</v>
      </c>
      <c r="AK56" s="6">
        <f>AJ56*Index!$H$27</f>
        <v>1.0945993591518313</v>
      </c>
      <c r="AM56" s="8">
        <v>784.74306219754703</v>
      </c>
      <c r="AN56" s="9">
        <f t="shared" si="12"/>
        <v>784.74</v>
      </c>
    </row>
    <row r="57" spans="1:40" ht="15" customHeight="1">
      <c r="A57" s="23" t="s">
        <v>1310</v>
      </c>
      <c r="B57" s="23" t="s">
        <v>77</v>
      </c>
      <c r="C57" s="2" t="s">
        <v>69</v>
      </c>
      <c r="D57" s="2">
        <v>4</v>
      </c>
      <c r="E57" s="2" t="s">
        <v>41</v>
      </c>
      <c r="F57" s="8">
        <v>629.78</v>
      </c>
      <c r="G57" s="6">
        <f t="shared" si="0"/>
        <v>632.36209799999995</v>
      </c>
      <c r="H57" s="6">
        <f t="shared" si="1"/>
        <v>642.16371051900001</v>
      </c>
      <c r="I57" s="13">
        <f>H57*Index!$D$22</f>
        <v>838.52706482827159</v>
      </c>
      <c r="K57" s="8">
        <v>76.518916649378497</v>
      </c>
      <c r="L57" s="6">
        <f t="shared" si="2"/>
        <v>77.704959857443868</v>
      </c>
      <c r="M57" s="6">
        <f t="shared" si="3"/>
        <v>77.704959857443868</v>
      </c>
      <c r="O57" s="28">
        <v>1.1576386620000001</v>
      </c>
      <c r="P57" s="8">
        <v>26.6276738</v>
      </c>
      <c r="Q57" s="8">
        <v>30.825224670000001</v>
      </c>
      <c r="R57" s="9">
        <f t="shared" si="4"/>
        <v>30.83</v>
      </c>
      <c r="S57" s="6">
        <f t="shared" si="5"/>
        <v>30.951608091147001</v>
      </c>
      <c r="T57" s="6">
        <f t="shared" si="6"/>
        <v>31.431358016559781</v>
      </c>
      <c r="U57" s="13">
        <f>T57*Index!$D$22</f>
        <v>41.042562744461762</v>
      </c>
      <c r="W57" s="8">
        <v>3.894969111</v>
      </c>
      <c r="X57" s="6">
        <f t="shared" si="7"/>
        <v>3.9553411322205001</v>
      </c>
      <c r="Y57" s="6">
        <f>X57*Index!$H$27</f>
        <v>4.3659565285642694</v>
      </c>
      <c r="AA57" s="29">
        <v>4.2147039959999999</v>
      </c>
      <c r="AB57" s="8">
        <v>1.754979472</v>
      </c>
      <c r="AC57" s="8">
        <v>7.3967189920000003</v>
      </c>
      <c r="AD57" s="9">
        <f t="shared" si="8"/>
        <v>7.4</v>
      </c>
      <c r="AE57" s="6">
        <f t="shared" si="9"/>
        <v>7.4270455414098695</v>
      </c>
      <c r="AF57" s="6">
        <f t="shared" si="10"/>
        <v>7.5421647473017233</v>
      </c>
      <c r="AG57" s="13">
        <f>AF57*Index!$D$22</f>
        <v>9.8484376560220728</v>
      </c>
      <c r="AI57" s="8">
        <v>0.88877678400000004</v>
      </c>
      <c r="AJ57" s="6">
        <f t="shared" si="11"/>
        <v>0.90255282415200011</v>
      </c>
      <c r="AK57" s="6">
        <f>AJ57*Index!$H$27</f>
        <v>0.99624944176897634</v>
      </c>
      <c r="AM57" s="8">
        <v>972.48523105740003</v>
      </c>
      <c r="AN57" s="9">
        <f t="shared" si="12"/>
        <v>972.49</v>
      </c>
    </row>
    <row r="58" spans="1:40" ht="15" customHeight="1">
      <c r="A58" s="23" t="s">
        <v>1311</v>
      </c>
      <c r="B58" s="23" t="s">
        <v>79</v>
      </c>
      <c r="C58" s="2" t="s">
        <v>78</v>
      </c>
      <c r="D58" s="2"/>
      <c r="E58" s="2" t="s">
        <v>40</v>
      </c>
      <c r="F58" s="8">
        <v>453.06900000000002</v>
      </c>
      <c r="G58" s="6">
        <f t="shared" si="0"/>
        <v>454.92658290000003</v>
      </c>
      <c r="H58" s="6">
        <f t="shared" si="1"/>
        <v>461.97794493495007</v>
      </c>
      <c r="I58" s="13">
        <f>H58*Index!$D$22</f>
        <v>603.24338457029478</v>
      </c>
      <c r="K58" s="8">
        <v>50.14082142344003</v>
      </c>
      <c r="L58" s="6">
        <f t="shared" si="2"/>
        <v>50.918004155503354</v>
      </c>
      <c r="M58" s="6">
        <f t="shared" si="3"/>
        <v>50.918004155503354</v>
      </c>
      <c r="O58" s="28">
        <v>0.23446254</v>
      </c>
      <c r="P58" s="8">
        <v>22.64954058</v>
      </c>
      <c r="Q58" s="8">
        <v>5.3104688089999996</v>
      </c>
      <c r="R58" s="9">
        <f t="shared" si="4"/>
        <v>5.31</v>
      </c>
      <c r="S58" s="6">
        <f t="shared" si="5"/>
        <v>5.3322417311168993</v>
      </c>
      <c r="T58" s="6">
        <f t="shared" si="6"/>
        <v>5.4148914779492117</v>
      </c>
      <c r="U58" s="13">
        <f>T58*Index!$D$22</f>
        <v>7.0706783690699249</v>
      </c>
      <c r="W58" s="8">
        <v>0.78033222400000002</v>
      </c>
      <c r="X58" s="6">
        <f t="shared" si="7"/>
        <v>0.7924273734720001</v>
      </c>
      <c r="Y58" s="6">
        <f>X58*Index!$H$27</f>
        <v>0.87469154972250474</v>
      </c>
      <c r="AA58" s="29">
        <v>4.1591854440000002</v>
      </c>
      <c r="AB58" s="8">
        <v>1.5818306900000001</v>
      </c>
      <c r="AC58" s="8">
        <v>6.5791271809999996</v>
      </c>
      <c r="AD58" s="9">
        <f t="shared" si="8"/>
        <v>6.58</v>
      </c>
      <c r="AE58" s="6">
        <f t="shared" si="9"/>
        <v>6.6061016021614316</v>
      </c>
      <c r="AF58" s="6">
        <f t="shared" si="10"/>
        <v>6.7084961769949345</v>
      </c>
      <c r="AG58" s="13">
        <f>AF58*Index!$D$22</f>
        <v>8.7598466194249482</v>
      </c>
      <c r="AI58" s="8">
        <v>0.97651698200000003</v>
      </c>
      <c r="AJ58" s="6">
        <f t="shared" si="11"/>
        <v>0.99165299522100014</v>
      </c>
      <c r="AK58" s="6">
        <f>AJ58*Index!$H$27</f>
        <v>1.0945993591518313</v>
      </c>
      <c r="AM58" s="8">
        <v>671.96120462253702</v>
      </c>
      <c r="AN58" s="9">
        <f>ROUND(I58+M58+U58+Y58+AG58+AK58,2)</f>
        <v>671.96</v>
      </c>
    </row>
    <row r="59" spans="1:40" ht="15" customHeight="1">
      <c r="A59" s="23" t="s">
        <v>1312</v>
      </c>
      <c r="B59" s="23" t="s">
        <v>80</v>
      </c>
      <c r="C59" s="2"/>
      <c r="D59" s="2"/>
      <c r="E59" s="2" t="s">
        <v>40</v>
      </c>
      <c r="F59" s="8">
        <v>0</v>
      </c>
      <c r="G59" s="6">
        <f t="shared" si="0"/>
        <v>0</v>
      </c>
      <c r="H59" s="6">
        <f t="shared" si="1"/>
        <v>0</v>
      </c>
      <c r="I59" s="13">
        <f>H59*Index!$D$22</f>
        <v>0</v>
      </c>
      <c r="K59" s="8">
        <v>0</v>
      </c>
      <c r="L59" s="6">
        <f t="shared" si="2"/>
        <v>0</v>
      </c>
      <c r="M59" s="6">
        <f t="shared" si="3"/>
        <v>0</v>
      </c>
      <c r="O59" s="28">
        <v>0</v>
      </c>
      <c r="P59" s="8">
        <v>0</v>
      </c>
      <c r="Q59" s="8">
        <v>0</v>
      </c>
      <c r="R59" s="9">
        <f t="shared" si="4"/>
        <v>0</v>
      </c>
      <c r="S59" s="6">
        <f t="shared" si="5"/>
        <v>0</v>
      </c>
      <c r="T59" s="6">
        <f t="shared" si="6"/>
        <v>0</v>
      </c>
      <c r="U59" s="13">
        <f>T59*Index!$D$22</f>
        <v>0</v>
      </c>
      <c r="W59" s="8">
        <v>0</v>
      </c>
      <c r="X59" s="6">
        <f t="shared" si="7"/>
        <v>0</v>
      </c>
      <c r="Y59" s="6">
        <f>X59*Index!$H$27</f>
        <v>0</v>
      </c>
      <c r="AA59" s="29">
        <v>0</v>
      </c>
      <c r="AB59" s="8">
        <v>0</v>
      </c>
      <c r="AC59" s="8">
        <v>0</v>
      </c>
      <c r="AD59" s="9">
        <f t="shared" si="8"/>
        <v>0</v>
      </c>
      <c r="AE59" s="6">
        <f t="shared" si="9"/>
        <v>0</v>
      </c>
      <c r="AF59" s="6">
        <f t="shared" si="10"/>
        <v>0</v>
      </c>
      <c r="AG59" s="13">
        <f>AF59*Index!$D$22</f>
        <v>0</v>
      </c>
      <c r="AI59" s="8">
        <v>0</v>
      </c>
      <c r="AJ59" s="6">
        <f t="shared" si="11"/>
        <v>0</v>
      </c>
      <c r="AK59" s="6">
        <f>AJ59*Index!$H$27</f>
        <v>0</v>
      </c>
      <c r="AM59" s="8">
        <v>384.20077903056699</v>
      </c>
      <c r="AN59" s="9">
        <f>ROUND(AVERAGE(I2 + M2,I10 + M10,M18 + I18,I26 + M26,I34 + M34,I42 + M42,I50+M50),2)</f>
        <v>384.2</v>
      </c>
    </row>
    <row r="60" spans="1:40">
      <c r="A60" s="23" t="s">
        <v>1523</v>
      </c>
      <c r="B60" s="23" t="s">
        <v>1526</v>
      </c>
      <c r="C60" s="2" t="s">
        <v>67</v>
      </c>
      <c r="D60" s="2"/>
      <c r="E60" s="2" t="s">
        <v>40</v>
      </c>
      <c r="F60" s="8">
        <v>448.76</v>
      </c>
      <c r="G60" s="6">
        <f t="shared" si="0"/>
        <v>450.59991600000001</v>
      </c>
      <c r="H60" s="6">
        <f t="shared" si="1"/>
        <v>457.58421469800004</v>
      </c>
      <c r="I60" s="13">
        <f>H60*Index!$D$22</f>
        <v>597.50612215747594</v>
      </c>
      <c r="K60" s="8">
        <v>39.998537062123404</v>
      </c>
      <c r="L60" s="6">
        <f t="shared" si="2"/>
        <v>40.61851438658632</v>
      </c>
      <c r="M60" s="6">
        <f t="shared" si="3"/>
        <v>40.61851438658632</v>
      </c>
      <c r="O60" s="28">
        <v>0.37814394000000001</v>
      </c>
      <c r="P60" s="8">
        <v>22.732744490000002</v>
      </c>
      <c r="Q60" s="8">
        <v>8.5962495719999996</v>
      </c>
      <c r="R60" s="9">
        <f t="shared" si="4"/>
        <v>8.6</v>
      </c>
      <c r="S60" s="6">
        <f t="shared" si="5"/>
        <v>8.6314941952451996</v>
      </c>
      <c r="T60" s="6">
        <f t="shared" si="6"/>
        <v>8.7652823552715002</v>
      </c>
      <c r="U60" s="13">
        <f>T60*Index!$D$22</f>
        <v>11.44556499434794</v>
      </c>
      <c r="W60" s="8">
        <v>1.258528984</v>
      </c>
      <c r="X60" s="6">
        <f t="shared" si="7"/>
        <v>1.2780361832520002</v>
      </c>
      <c r="Y60" s="6">
        <f>X60*Index!$H$27</f>
        <v>1.4107128137587321</v>
      </c>
      <c r="AA60" s="29">
        <v>4.1591854440000002</v>
      </c>
      <c r="AB60" s="8">
        <v>1.5818306900000001</v>
      </c>
      <c r="AC60" s="8">
        <v>6.5791271809999996</v>
      </c>
      <c r="AD60" s="9">
        <f t="shared" si="8"/>
        <v>6.58</v>
      </c>
      <c r="AE60" s="6">
        <f t="shared" si="9"/>
        <v>6.6061016021614316</v>
      </c>
      <c r="AF60" s="6">
        <f t="shared" si="10"/>
        <v>6.7084961769949345</v>
      </c>
      <c r="AG60" s="13">
        <f>AF60*Index!$D$22</f>
        <v>8.7598466194249482</v>
      </c>
      <c r="AI60" s="8">
        <v>0.97651698200000003</v>
      </c>
      <c r="AJ60" s="6">
        <f t="shared" si="11"/>
        <v>0.99165299522100014</v>
      </c>
      <c r="AK60" s="6">
        <f>AJ60*Index!$H$27</f>
        <v>1.0945993591518313</v>
      </c>
      <c r="AM60" s="8">
        <v>660.83536032936695</v>
      </c>
      <c r="AN60" s="9">
        <f t="shared" ref="AN60:AN62" si="13">ROUND(I60+M60+U60+Y60+AG60+AK60,2)</f>
        <v>660.84</v>
      </c>
    </row>
    <row r="61" spans="1:40">
      <c r="A61" s="23" t="s">
        <v>1524</v>
      </c>
      <c r="B61" s="23" t="s">
        <v>1527</v>
      </c>
      <c r="C61" s="2" t="s">
        <v>68</v>
      </c>
      <c r="D61" s="2"/>
      <c r="E61" s="2" t="s">
        <v>40</v>
      </c>
      <c r="F61" s="8">
        <v>562.54999999999995</v>
      </c>
      <c r="G61" s="6">
        <f t="shared" si="0"/>
        <v>564.85645499999998</v>
      </c>
      <c r="H61" s="6">
        <f t="shared" si="1"/>
        <v>573.61173005249998</v>
      </c>
      <c r="I61" s="13">
        <f>H61*Index!$D$22</f>
        <v>749.01298916946257</v>
      </c>
      <c r="K61" s="8">
        <v>39.159569472780824</v>
      </c>
      <c r="L61" s="6">
        <f t="shared" si="2"/>
        <v>39.766542799608928</v>
      </c>
      <c r="M61" s="6">
        <f t="shared" si="3"/>
        <v>39.766542799608928</v>
      </c>
      <c r="O61" s="28">
        <v>0.36379827999999997</v>
      </c>
      <c r="P61" s="8">
        <v>22.68136943</v>
      </c>
      <c r="Q61" s="8">
        <v>8.2514431950000002</v>
      </c>
      <c r="R61" s="9">
        <f t="shared" si="4"/>
        <v>8.25</v>
      </c>
      <c r="S61" s="6">
        <f t="shared" si="5"/>
        <v>8.2852741120995006</v>
      </c>
      <c r="T61" s="6">
        <f t="shared" si="6"/>
        <v>8.4136958608370431</v>
      </c>
      <c r="U61" s="13">
        <f>T61*Index!$D$22</f>
        <v>10.986468993776503</v>
      </c>
      <c r="W61" s="8">
        <v>1.2107841260000001</v>
      </c>
      <c r="X61" s="6">
        <f t="shared" si="7"/>
        <v>1.2295512799530002</v>
      </c>
      <c r="Y61" s="6">
        <f>X61*Index!$H$27</f>
        <v>1.3571945524965894</v>
      </c>
      <c r="AA61" s="29">
        <v>4.1591854440000002</v>
      </c>
      <c r="AB61" s="8">
        <v>1.5818306900000001</v>
      </c>
      <c r="AC61" s="8">
        <v>6.5791271809999996</v>
      </c>
      <c r="AD61" s="9">
        <f t="shared" si="8"/>
        <v>6.58</v>
      </c>
      <c r="AE61" s="6">
        <f t="shared" si="9"/>
        <v>6.6061016021614316</v>
      </c>
      <c r="AF61" s="6">
        <f t="shared" si="10"/>
        <v>6.7084961769949345</v>
      </c>
      <c r="AG61" s="13">
        <f>AF61*Index!$D$22</f>
        <v>8.7598466194249482</v>
      </c>
      <c r="AI61" s="8">
        <v>0.97651698200000003</v>
      </c>
      <c r="AJ61" s="6">
        <f t="shared" si="11"/>
        <v>0.99165299522100014</v>
      </c>
      <c r="AK61" s="6">
        <f>AJ61*Index!$H$27</f>
        <v>1.0945993591518313</v>
      </c>
      <c r="AM61" s="8">
        <v>810.977641492418</v>
      </c>
      <c r="AN61" s="9">
        <f t="shared" si="13"/>
        <v>810.98</v>
      </c>
    </row>
    <row r="62" spans="1:40">
      <c r="A62" s="23" t="s">
        <v>1525</v>
      </c>
      <c r="B62" s="23" t="s">
        <v>1528</v>
      </c>
      <c r="C62" s="2" t="s">
        <v>69</v>
      </c>
      <c r="D62" s="2"/>
      <c r="E62" s="2" t="s">
        <v>40</v>
      </c>
      <c r="F62" s="8">
        <v>662.75</v>
      </c>
      <c r="G62" s="6">
        <f t="shared" si="0"/>
        <v>665.46727499999997</v>
      </c>
      <c r="H62" s="6">
        <f t="shared" si="1"/>
        <v>675.7820177625</v>
      </c>
      <c r="I62" s="13">
        <f>H62*Index!$D$22</f>
        <v>882.42531076715204</v>
      </c>
      <c r="K62" s="8">
        <v>44.456064478366876</v>
      </c>
      <c r="L62" s="6">
        <f t="shared" si="2"/>
        <v>45.145133477781563</v>
      </c>
      <c r="M62" s="6">
        <f t="shared" si="3"/>
        <v>45.145133477781563</v>
      </c>
      <c r="O62" s="28">
        <v>0.122482013</v>
      </c>
      <c r="P62" s="8">
        <v>22.64954058</v>
      </c>
      <c r="Q62" s="8">
        <v>2.7741613269999998</v>
      </c>
      <c r="R62" s="9">
        <f t="shared" si="4"/>
        <v>2.77</v>
      </c>
      <c r="S62" s="6">
        <f t="shared" si="5"/>
        <v>2.7855353884406999</v>
      </c>
      <c r="T62" s="6">
        <f t="shared" si="6"/>
        <v>2.8287111869615309</v>
      </c>
      <c r="U62" s="13">
        <f>T62*Index!$D$22</f>
        <v>3.6936856598961749</v>
      </c>
      <c r="W62" s="8">
        <v>0.40764150100000002</v>
      </c>
      <c r="X62" s="6">
        <f t="shared" si="7"/>
        <v>0.41395994426550003</v>
      </c>
      <c r="Y62" s="6">
        <f>X62*Index!$H$27</f>
        <v>0.45693432268266537</v>
      </c>
      <c r="AA62" s="29">
        <v>4.1591854440000002</v>
      </c>
      <c r="AB62" s="8">
        <v>1.5818306900000001</v>
      </c>
      <c r="AC62" s="8">
        <v>6.5791271809999996</v>
      </c>
      <c r="AD62" s="9">
        <f t="shared" si="8"/>
        <v>6.58</v>
      </c>
      <c r="AE62" s="6">
        <f t="shared" si="9"/>
        <v>6.6061016021614316</v>
      </c>
      <c r="AF62" s="6">
        <f t="shared" si="10"/>
        <v>6.7084961769949345</v>
      </c>
      <c r="AG62" s="13">
        <f>AF62*Index!$D$22</f>
        <v>8.7598466194249482</v>
      </c>
      <c r="AI62" s="8">
        <v>0.97651698200000003</v>
      </c>
      <c r="AJ62" s="6">
        <f t="shared" si="11"/>
        <v>0.99165299522100014</v>
      </c>
      <c r="AK62" s="6">
        <f>AJ62*Index!$H$27</f>
        <v>1.0945993591518313</v>
      </c>
      <c r="AM62" s="8">
        <v>941.57551020561698</v>
      </c>
      <c r="AN62" s="9">
        <f t="shared" si="13"/>
        <v>941.58</v>
      </c>
    </row>
  </sheetData>
  <autoFilter ref="A1:AN59" xr:uid="{00000000-0009-0000-0000-000003000000}"/>
  <conditionalFormatting sqref="R2:R62">
    <cfRule type="cellIs" dxfId="29" priority="27" operator="notEqual">
      <formula>ROUND($Q2,2)</formula>
    </cfRule>
    <cfRule type="cellIs" dxfId="28" priority="28" operator="equal">
      <formula>ROUND($Q2,2)</formula>
    </cfRule>
  </conditionalFormatting>
  <conditionalFormatting sqref="AD2:AD62">
    <cfRule type="cellIs" dxfId="27" priority="25" operator="notEqual">
      <formula>ROUND($AC2,2)</formula>
    </cfRule>
    <cfRule type="cellIs" dxfId="26" priority="26" operator="equal">
      <formula>ROUND($AC2,2)</formula>
    </cfRule>
  </conditionalFormatting>
  <conditionalFormatting sqref="AN2:AN58">
    <cfRule type="cellIs" dxfId="25" priority="23" operator="notEqual">
      <formula>ROUND($AM2,2)</formula>
    </cfRule>
    <cfRule type="cellIs" dxfId="24" priority="24" operator="equal">
      <formula>ROUND($AM2,2)</formula>
    </cfRule>
  </conditionalFormatting>
  <conditionalFormatting sqref="AN59">
    <cfRule type="cellIs" dxfId="23" priority="9" operator="notEqual">
      <formula>ROUND($AM59,2)</formula>
    </cfRule>
    <cfRule type="cellIs" dxfId="22" priority="10" operator="equal">
      <formula>ROUND($AM59,2)</formula>
    </cfRule>
  </conditionalFormatting>
  <conditionalFormatting sqref="AN60:AN62">
    <cfRule type="cellIs" dxfId="21" priority="1" operator="notEqual">
      <formula>ROUND($AM60,2)</formula>
    </cfRule>
    <cfRule type="cellIs" dxfId="20" priority="2" operator="equal">
      <formula>ROUND($AM60,2)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79"/>
  <sheetViews>
    <sheetView workbookViewId="0">
      <pane xSplit="3" ySplit="1" topLeftCell="M2" activePane="bottomRight" state="frozen"/>
      <selection pane="topRight" activeCell="C1" sqref="C1"/>
      <selection pane="bottomLeft" activeCell="A2" sqref="A2"/>
      <selection pane="bottomRight" activeCell="R2" sqref="R2"/>
    </sheetView>
  </sheetViews>
  <sheetFormatPr baseColWidth="10" defaultColWidth="8.83203125" defaultRowHeight="15"/>
  <cols>
    <col min="1" max="1" width="14" bestFit="1" customWidth="1"/>
    <col min="2" max="2" width="75.33203125" style="16" customWidth="1"/>
    <col min="3" max="3" width="20.5" bestFit="1" customWidth="1"/>
    <col min="4" max="4" width="22.6640625" style="16" bestFit="1" customWidth="1"/>
    <col min="5" max="5" width="24.5" style="16" bestFit="1" customWidth="1"/>
    <col min="6" max="6" width="24.5" style="16" customWidth="1"/>
    <col min="7" max="7" width="31.33203125" style="16" bestFit="1" customWidth="1"/>
    <col min="8" max="8" width="12.5" style="16" bestFit="1" customWidth="1"/>
    <col min="9" max="9" width="18.6640625" style="16" bestFit="1" customWidth="1"/>
    <col min="10" max="10" width="25" style="16" bestFit="1" customWidth="1"/>
    <col min="11" max="11" width="28.1640625" style="16" bestFit="1" customWidth="1"/>
    <col min="12" max="12" width="23.1640625" style="16" bestFit="1" customWidth="1"/>
    <col min="13" max="13" width="2.83203125" style="16" customWidth="1"/>
    <col min="14" max="14" width="21.5" style="16" bestFit="1" customWidth="1"/>
    <col min="15" max="15" width="28.1640625" style="16" bestFit="1" customWidth="1"/>
    <col min="16" max="16" width="23.1640625" style="16" bestFit="1" customWidth="1"/>
    <col min="17" max="17" width="2.83203125" style="16" customWidth="1"/>
    <col min="18" max="18" width="10.83203125" style="16" bestFit="1" customWidth="1"/>
    <col min="19" max="19" width="12.5" style="16" bestFit="1" customWidth="1"/>
  </cols>
  <sheetData>
    <row r="1" spans="1:19">
      <c r="A1" s="18" t="s">
        <v>1453</v>
      </c>
      <c r="B1" s="18" t="s">
        <v>70</v>
      </c>
      <c r="C1" s="18" t="s">
        <v>38</v>
      </c>
      <c r="D1" s="3" t="s">
        <v>5</v>
      </c>
      <c r="E1" s="3" t="s">
        <v>6</v>
      </c>
      <c r="F1" s="3" t="s">
        <v>200</v>
      </c>
      <c r="G1" s="3" t="s">
        <v>12</v>
      </c>
      <c r="H1" s="3" t="s">
        <v>7</v>
      </c>
      <c r="I1" s="3" t="s">
        <v>8</v>
      </c>
      <c r="J1" s="5" t="s">
        <v>10</v>
      </c>
      <c r="K1" s="5" t="s">
        <v>11</v>
      </c>
      <c r="L1" s="14" t="s">
        <v>1517</v>
      </c>
      <c r="M1" s="14" t="s">
        <v>1657</v>
      </c>
      <c r="N1" s="3" t="s">
        <v>9</v>
      </c>
      <c r="O1" s="5" t="s">
        <v>11</v>
      </c>
      <c r="P1" s="14" t="s">
        <v>1516</v>
      </c>
      <c r="Q1" s="14" t="s">
        <v>1657</v>
      </c>
      <c r="R1" s="3" t="s">
        <v>31</v>
      </c>
      <c r="S1" s="3" t="s">
        <v>32</v>
      </c>
    </row>
    <row r="2" spans="1:19">
      <c r="A2" s="23" t="s">
        <v>1313</v>
      </c>
      <c r="B2" s="23" t="s">
        <v>81</v>
      </c>
      <c r="C2" s="23" t="s">
        <v>40</v>
      </c>
      <c r="D2" s="7"/>
      <c r="E2" s="7"/>
      <c r="F2" s="7"/>
      <c r="G2" s="25"/>
      <c r="H2" s="8"/>
      <c r="I2" s="9">
        <f>ROUND(G2*SUM(D2:E2),2)</f>
        <v>0</v>
      </c>
      <c r="J2" s="6">
        <f t="shared" ref="J2:J33" si="0">H2*(1.0041)</f>
        <v>0</v>
      </c>
      <c r="K2" s="6">
        <f t="shared" ref="K2:K33" si="1">J2*(1.0155)</f>
        <v>0</v>
      </c>
      <c r="L2" s="13">
        <f>K2*Index!$D$22</f>
        <v>0</v>
      </c>
      <c r="N2" s="8"/>
      <c r="O2" s="6">
        <f t="shared" ref="O2:O33" si="2">N2*(1.0155)</f>
        <v>0</v>
      </c>
      <c r="P2" s="6">
        <f>O2*Index!$H$27</f>
        <v>0</v>
      </c>
      <c r="R2" s="8">
        <v>833.44930742550605</v>
      </c>
      <c r="S2" s="9">
        <v>833.44930742550605</v>
      </c>
    </row>
    <row r="3" spans="1:19">
      <c r="A3" s="23" t="s">
        <v>1314</v>
      </c>
      <c r="B3" s="23" t="s">
        <v>82</v>
      </c>
      <c r="C3" s="23" t="s">
        <v>40</v>
      </c>
      <c r="D3" s="7"/>
      <c r="E3" s="7"/>
      <c r="F3" s="7"/>
      <c r="G3" s="25"/>
      <c r="H3" s="8"/>
      <c r="I3" s="9">
        <f>ROUND(G3*SUM(D3:E3),2)</f>
        <v>0</v>
      </c>
      <c r="J3" s="6">
        <f t="shared" si="0"/>
        <v>0</v>
      </c>
      <c r="K3" s="6">
        <f t="shared" si="1"/>
        <v>0</v>
      </c>
      <c r="L3" s="13">
        <f>K3*Index!$D$22</f>
        <v>0</v>
      </c>
      <c r="N3" s="8"/>
      <c r="O3" s="6">
        <f t="shared" si="2"/>
        <v>0</v>
      </c>
      <c r="P3" s="6">
        <f>O3*Index!$H$27</f>
        <v>0</v>
      </c>
      <c r="R3" s="8">
        <v>1006.40894731683</v>
      </c>
      <c r="S3" s="9">
        <v>1006.40894731683</v>
      </c>
    </row>
    <row r="4" spans="1:19">
      <c r="A4" s="23" t="s">
        <v>1315</v>
      </c>
      <c r="B4" s="23" t="s">
        <v>83</v>
      </c>
      <c r="C4" s="23" t="s">
        <v>41</v>
      </c>
      <c r="D4" s="7"/>
      <c r="E4" s="7"/>
      <c r="F4" s="7"/>
      <c r="G4" s="25"/>
      <c r="H4" s="8"/>
      <c r="I4" s="9">
        <f>ROUND(G4*SUM(D4:E4),2)</f>
        <v>0</v>
      </c>
      <c r="J4" s="6">
        <f t="shared" si="0"/>
        <v>0</v>
      </c>
      <c r="K4" s="6">
        <f t="shared" si="1"/>
        <v>0</v>
      </c>
      <c r="L4" s="13">
        <f>K4*Index!$D$22</f>
        <v>0</v>
      </c>
      <c r="N4" s="8"/>
      <c r="O4" s="6">
        <f t="shared" si="2"/>
        <v>0</v>
      </c>
      <c r="P4" s="6">
        <f>O4*Index!$H$27</f>
        <v>0</v>
      </c>
      <c r="R4" s="8">
        <v>909.65795187505</v>
      </c>
      <c r="S4" s="9">
        <v>909.65795187505</v>
      </c>
    </row>
    <row r="5" spans="1:19">
      <c r="A5" s="23" t="s">
        <v>1316</v>
      </c>
      <c r="B5" s="23" t="s">
        <v>84</v>
      </c>
      <c r="C5" s="23" t="s">
        <v>41</v>
      </c>
      <c r="D5" s="7"/>
      <c r="E5" s="7"/>
      <c r="F5" s="7"/>
      <c r="G5" s="25"/>
      <c r="H5" s="8"/>
      <c r="I5" s="9">
        <f>ROUND(G5*SUM(D5:E5),2)</f>
        <v>0</v>
      </c>
      <c r="J5" s="6">
        <f t="shared" si="0"/>
        <v>0</v>
      </c>
      <c r="K5" s="6">
        <f t="shared" si="1"/>
        <v>0</v>
      </c>
      <c r="L5" s="13">
        <f>K5*Index!$D$22</f>
        <v>0</v>
      </c>
      <c r="N5" s="8"/>
      <c r="O5" s="6">
        <f t="shared" si="2"/>
        <v>0</v>
      </c>
      <c r="P5" s="6">
        <f>O5*Index!$H$27</f>
        <v>0</v>
      </c>
      <c r="R5" s="8">
        <v>1064.7477222069299</v>
      </c>
      <c r="S5" s="9">
        <v>1064.7477222069299</v>
      </c>
    </row>
    <row r="6" spans="1:19">
      <c r="A6" s="23" t="s">
        <v>1317</v>
      </c>
      <c r="B6" s="23" t="s">
        <v>85</v>
      </c>
      <c r="C6" s="23" t="s">
        <v>40</v>
      </c>
      <c r="D6" s="7"/>
      <c r="E6" s="7"/>
      <c r="F6" s="7"/>
      <c r="G6" s="25"/>
      <c r="H6" s="8"/>
      <c r="I6" s="9">
        <f>H6</f>
        <v>0</v>
      </c>
      <c r="J6" s="6">
        <f t="shared" si="0"/>
        <v>0</v>
      </c>
      <c r="K6" s="6">
        <f t="shared" si="1"/>
        <v>0</v>
      </c>
      <c r="L6" s="13">
        <f>K6*Index!$D$22</f>
        <v>0</v>
      </c>
      <c r="N6" s="8"/>
      <c r="O6" s="6">
        <f t="shared" si="2"/>
        <v>0</v>
      </c>
      <c r="P6" s="6">
        <f>O6*Index!$H$27</f>
        <v>0</v>
      </c>
      <c r="R6" s="8">
        <v>237.235732482842</v>
      </c>
      <c r="S6" s="9">
        <v>237.235732482842</v>
      </c>
    </row>
    <row r="7" spans="1:19">
      <c r="A7" s="23" t="s">
        <v>1318</v>
      </c>
      <c r="B7" s="23" t="s">
        <v>86</v>
      </c>
      <c r="C7" s="23" t="s">
        <v>215</v>
      </c>
      <c r="D7" s="7"/>
      <c r="E7" s="7"/>
      <c r="F7" s="7"/>
      <c r="G7" s="25"/>
      <c r="H7" s="8"/>
      <c r="I7" s="9">
        <f t="shared" ref="I7:I38" si="3">ROUND(G7*SUM(D7:E7),2)</f>
        <v>0</v>
      </c>
      <c r="J7" s="6">
        <f t="shared" si="0"/>
        <v>0</v>
      </c>
      <c r="K7" s="6">
        <f t="shared" si="1"/>
        <v>0</v>
      </c>
      <c r="L7" s="13">
        <f>K7*Index!$D$22</f>
        <v>0</v>
      </c>
      <c r="N7" s="8"/>
      <c r="O7" s="6">
        <f t="shared" si="2"/>
        <v>0</v>
      </c>
      <c r="P7" s="6">
        <f>O7*Index!$H$27</f>
        <v>0</v>
      </c>
      <c r="R7" s="8" t="s">
        <v>1451</v>
      </c>
      <c r="S7" s="9" t="s">
        <v>1451</v>
      </c>
    </row>
    <row r="8" spans="1:19">
      <c r="A8" s="23" t="s">
        <v>1319</v>
      </c>
      <c r="B8" s="23" t="s">
        <v>87</v>
      </c>
      <c r="C8" s="23" t="s">
        <v>40</v>
      </c>
      <c r="D8" s="26">
        <v>0</v>
      </c>
      <c r="E8" s="26">
        <v>8.5146732973822203</v>
      </c>
      <c r="F8" s="26">
        <v>8.5146732969999999</v>
      </c>
      <c r="G8" s="25">
        <v>2.1788162748307198</v>
      </c>
      <c r="H8" s="25">
        <v>18.551908755202899</v>
      </c>
      <c r="I8" s="9">
        <f t="shared" si="3"/>
        <v>18.55</v>
      </c>
      <c r="J8" s="6">
        <f t="shared" si="0"/>
        <v>18.627971581099231</v>
      </c>
      <c r="K8" s="6">
        <f t="shared" si="1"/>
        <v>18.916705140606272</v>
      </c>
      <c r="L8" s="13">
        <f>K8*Index!$D$22</f>
        <v>24.701129911178828</v>
      </c>
      <c r="N8" s="8">
        <v>0.307444013368671</v>
      </c>
      <c r="O8" s="6">
        <f t="shared" si="2"/>
        <v>0.3122093955758854</v>
      </c>
      <c r="P8" s="6">
        <f>O8*Index!$H$27</f>
        <v>0.34462075541090209</v>
      </c>
      <c r="R8" s="8">
        <v>25.045750666589701</v>
      </c>
      <c r="S8" s="9">
        <f>L8+P8</f>
        <v>25.045750666589729</v>
      </c>
    </row>
    <row r="9" spans="1:19">
      <c r="A9" s="23" t="s">
        <v>1320</v>
      </c>
      <c r="B9" s="23" t="s">
        <v>88</v>
      </c>
      <c r="C9" s="23" t="s">
        <v>40</v>
      </c>
      <c r="D9" s="26">
        <v>0</v>
      </c>
      <c r="E9" s="26">
        <v>27.296293657933099</v>
      </c>
      <c r="F9" s="26">
        <v>27.29629366</v>
      </c>
      <c r="G9" s="25">
        <v>2.0703563033219998</v>
      </c>
      <c r="H9" s="25">
        <v>56.5130536320301</v>
      </c>
      <c r="I9" s="9">
        <f t="shared" si="3"/>
        <v>56.51</v>
      </c>
      <c r="J9" s="6">
        <f t="shared" si="0"/>
        <v>56.744757151921426</v>
      </c>
      <c r="K9" s="6">
        <f t="shared" si="1"/>
        <v>57.624300887776215</v>
      </c>
      <c r="L9" s="13">
        <f>K9*Index!$D$22</f>
        <v>75.244887082074541</v>
      </c>
      <c r="N9" s="8">
        <v>0.98560235715266598</v>
      </c>
      <c r="O9" s="6">
        <f t="shared" si="2"/>
        <v>1.0008791936885324</v>
      </c>
      <c r="P9" s="6">
        <f>O9*Index!$H$27</f>
        <v>1.1047833559517579</v>
      </c>
      <c r="R9" s="8">
        <v>76.349670438026294</v>
      </c>
      <c r="S9" s="9">
        <f>L9+P9</f>
        <v>76.349670438026294</v>
      </c>
    </row>
    <row r="10" spans="1:19">
      <c r="A10" s="23" t="s">
        <v>1321</v>
      </c>
      <c r="B10" s="23" t="s">
        <v>89</v>
      </c>
      <c r="C10" s="23" t="s">
        <v>41</v>
      </c>
      <c r="D10" s="7"/>
      <c r="E10" s="7"/>
      <c r="F10" s="7"/>
      <c r="G10" s="25"/>
      <c r="H10" s="8"/>
      <c r="I10" s="9">
        <f t="shared" si="3"/>
        <v>0</v>
      </c>
      <c r="J10" s="6">
        <f t="shared" si="0"/>
        <v>0</v>
      </c>
      <c r="K10" s="6">
        <f t="shared" si="1"/>
        <v>0</v>
      </c>
      <c r="L10" s="13">
        <f>K10*Index!$D$22</f>
        <v>0</v>
      </c>
      <c r="N10" s="8"/>
      <c r="O10" s="6">
        <f t="shared" si="2"/>
        <v>0</v>
      </c>
      <c r="P10" s="6">
        <f>O10*Index!$H$27</f>
        <v>0</v>
      </c>
      <c r="R10" s="8">
        <v>38.934399581423001</v>
      </c>
      <c r="S10" s="9">
        <f t="shared" ref="S10:S41" si="4">R10</f>
        <v>38.934399581423001</v>
      </c>
    </row>
    <row r="11" spans="1:19">
      <c r="A11" s="23" t="s">
        <v>1322</v>
      </c>
      <c r="B11" s="23" t="s">
        <v>90</v>
      </c>
      <c r="C11" s="23" t="s">
        <v>41</v>
      </c>
      <c r="D11" s="7"/>
      <c r="E11" s="7"/>
      <c r="F11" s="7"/>
      <c r="G11" s="25"/>
      <c r="H11" s="8"/>
      <c r="I11" s="9">
        <f t="shared" si="3"/>
        <v>0</v>
      </c>
      <c r="J11" s="6">
        <f t="shared" si="0"/>
        <v>0</v>
      </c>
      <c r="K11" s="6">
        <f t="shared" si="1"/>
        <v>0</v>
      </c>
      <c r="L11" s="13">
        <f>K11*Index!$D$22</f>
        <v>0</v>
      </c>
      <c r="N11" s="8"/>
      <c r="O11" s="6">
        <f t="shared" si="2"/>
        <v>0</v>
      </c>
      <c r="P11" s="6">
        <f>O11*Index!$H$27</f>
        <v>0</v>
      </c>
      <c r="R11" s="8">
        <v>39.945487412285203</v>
      </c>
      <c r="S11" s="9">
        <f t="shared" si="4"/>
        <v>39.945487412285203</v>
      </c>
    </row>
    <row r="12" spans="1:19">
      <c r="A12" s="23" t="s">
        <v>1323</v>
      </c>
      <c r="B12" s="23" t="s">
        <v>91</v>
      </c>
      <c r="C12" s="23" t="s">
        <v>40</v>
      </c>
      <c r="D12" s="7"/>
      <c r="E12" s="7"/>
      <c r="F12" s="7"/>
      <c r="G12" s="25"/>
      <c r="H12" s="8"/>
      <c r="I12" s="9">
        <f t="shared" si="3"/>
        <v>0</v>
      </c>
      <c r="J12" s="6">
        <f t="shared" si="0"/>
        <v>0</v>
      </c>
      <c r="K12" s="6">
        <f t="shared" si="1"/>
        <v>0</v>
      </c>
      <c r="L12" s="13">
        <f>K12*Index!$D$22</f>
        <v>0</v>
      </c>
      <c r="N12" s="8"/>
      <c r="O12" s="6">
        <f t="shared" si="2"/>
        <v>0</v>
      </c>
      <c r="P12" s="6">
        <f>O12*Index!$H$27</f>
        <v>0</v>
      </c>
      <c r="R12" s="8">
        <v>881.36856609217898</v>
      </c>
      <c r="S12" s="9">
        <f t="shared" si="4"/>
        <v>881.36856609217898</v>
      </c>
    </row>
    <row r="13" spans="1:19">
      <c r="A13" s="23" t="s">
        <v>1324</v>
      </c>
      <c r="B13" s="23" t="s">
        <v>92</v>
      </c>
      <c r="C13" s="23" t="s">
        <v>40</v>
      </c>
      <c r="D13" s="7"/>
      <c r="E13" s="7"/>
      <c r="F13" s="7"/>
      <c r="G13" s="25"/>
      <c r="H13" s="8"/>
      <c r="I13" s="9">
        <f t="shared" si="3"/>
        <v>0</v>
      </c>
      <c r="J13" s="6">
        <f t="shared" si="0"/>
        <v>0</v>
      </c>
      <c r="K13" s="6">
        <f t="shared" si="1"/>
        <v>0</v>
      </c>
      <c r="L13" s="13">
        <f>K13*Index!$D$22</f>
        <v>0</v>
      </c>
      <c r="N13" s="8"/>
      <c r="O13" s="6">
        <f t="shared" si="2"/>
        <v>0</v>
      </c>
      <c r="P13" s="6">
        <f>O13*Index!$H$27</f>
        <v>0</v>
      </c>
      <c r="R13" s="8">
        <v>131.819200869193</v>
      </c>
      <c r="S13" s="9">
        <f t="shared" si="4"/>
        <v>131.819200869193</v>
      </c>
    </row>
    <row r="14" spans="1:19">
      <c r="A14" s="23" t="s">
        <v>1325</v>
      </c>
      <c r="B14" s="23" t="s">
        <v>93</v>
      </c>
      <c r="C14" s="23" t="s">
        <v>40</v>
      </c>
      <c r="D14" s="7"/>
      <c r="E14" s="7"/>
      <c r="F14" s="7"/>
      <c r="G14" s="25"/>
      <c r="H14" s="8"/>
      <c r="I14" s="9">
        <f t="shared" si="3"/>
        <v>0</v>
      </c>
      <c r="J14" s="6">
        <f t="shared" si="0"/>
        <v>0</v>
      </c>
      <c r="K14" s="6">
        <f t="shared" si="1"/>
        <v>0</v>
      </c>
      <c r="L14" s="13">
        <f>K14*Index!$D$22</f>
        <v>0</v>
      </c>
      <c r="N14" s="8"/>
      <c r="O14" s="6">
        <f t="shared" si="2"/>
        <v>0</v>
      </c>
      <c r="P14" s="6">
        <f>O14*Index!$H$27</f>
        <v>0</v>
      </c>
      <c r="R14" s="8">
        <v>422.71686624888298</v>
      </c>
      <c r="S14" s="9">
        <f t="shared" si="4"/>
        <v>422.71686624888298</v>
      </c>
    </row>
    <row r="15" spans="1:19">
      <c r="A15" s="23" t="s">
        <v>1326</v>
      </c>
      <c r="B15" s="23" t="s">
        <v>94</v>
      </c>
      <c r="C15" s="23" t="s">
        <v>40</v>
      </c>
      <c r="D15" s="7"/>
      <c r="E15" s="7"/>
      <c r="F15" s="7"/>
      <c r="G15" s="8"/>
      <c r="H15" s="8"/>
      <c r="I15" s="9">
        <f t="shared" si="3"/>
        <v>0</v>
      </c>
      <c r="J15" s="6">
        <f t="shared" si="0"/>
        <v>0</v>
      </c>
      <c r="K15" s="6">
        <f t="shared" si="1"/>
        <v>0</v>
      </c>
      <c r="L15" s="13">
        <f>K15*Index!$D$22</f>
        <v>0</v>
      </c>
      <c r="N15" s="8"/>
      <c r="O15" s="6">
        <f t="shared" si="2"/>
        <v>0</v>
      </c>
      <c r="P15" s="6">
        <f>O15*Index!$H$27</f>
        <v>0</v>
      </c>
      <c r="R15" s="8">
        <v>104.6946060885</v>
      </c>
      <c r="S15" s="9">
        <f t="shared" si="4"/>
        <v>104.6946060885</v>
      </c>
    </row>
    <row r="16" spans="1:19">
      <c r="A16" s="23" t="s">
        <v>1327</v>
      </c>
      <c r="B16" s="23" t="s">
        <v>95</v>
      </c>
      <c r="C16" s="23" t="s">
        <v>40</v>
      </c>
      <c r="D16" s="7"/>
      <c r="E16" s="7"/>
      <c r="F16" s="7"/>
      <c r="G16" s="8"/>
      <c r="H16" s="8"/>
      <c r="I16" s="9">
        <f t="shared" si="3"/>
        <v>0</v>
      </c>
      <c r="J16" s="6">
        <f t="shared" si="0"/>
        <v>0</v>
      </c>
      <c r="K16" s="6">
        <f t="shared" si="1"/>
        <v>0</v>
      </c>
      <c r="L16" s="13">
        <f>K16*Index!$D$22</f>
        <v>0</v>
      </c>
      <c r="N16" s="8"/>
      <c r="O16" s="6">
        <f t="shared" si="2"/>
        <v>0</v>
      </c>
      <c r="P16" s="6">
        <f>O16*Index!$H$27</f>
        <v>0</v>
      </c>
      <c r="R16" s="8">
        <v>82.6500889903635</v>
      </c>
      <c r="S16" s="9">
        <f t="shared" si="4"/>
        <v>82.6500889903635</v>
      </c>
    </row>
    <row r="17" spans="1:19">
      <c r="A17" s="23" t="s">
        <v>1328</v>
      </c>
      <c r="B17" s="23" t="s">
        <v>96</v>
      </c>
      <c r="C17" s="23" t="s">
        <v>40</v>
      </c>
      <c r="D17" s="7"/>
      <c r="E17" s="7"/>
      <c r="F17" s="7"/>
      <c r="G17" s="8"/>
      <c r="H17" s="8"/>
      <c r="I17" s="9">
        <f t="shared" si="3"/>
        <v>0</v>
      </c>
      <c r="J17" s="6">
        <f t="shared" si="0"/>
        <v>0</v>
      </c>
      <c r="K17" s="6">
        <f t="shared" si="1"/>
        <v>0</v>
      </c>
      <c r="L17" s="13">
        <f>K17*Index!$D$22</f>
        <v>0</v>
      </c>
      <c r="N17" s="8"/>
      <c r="O17" s="6">
        <f t="shared" si="2"/>
        <v>0</v>
      </c>
      <c r="P17" s="6">
        <f>O17*Index!$H$27</f>
        <v>0</v>
      </c>
      <c r="R17" s="8">
        <v>147.749488931196</v>
      </c>
      <c r="S17" s="9">
        <f t="shared" si="4"/>
        <v>147.749488931196</v>
      </c>
    </row>
    <row r="18" spans="1:19">
      <c r="A18" s="23" t="s">
        <v>1329</v>
      </c>
      <c r="B18" s="23" t="s">
        <v>97</v>
      </c>
      <c r="C18" s="23" t="s">
        <v>40</v>
      </c>
      <c r="D18" s="7"/>
      <c r="E18" s="7"/>
      <c r="F18" s="7"/>
      <c r="G18" s="8"/>
      <c r="H18" s="8"/>
      <c r="I18" s="9">
        <f t="shared" si="3"/>
        <v>0</v>
      </c>
      <c r="J18" s="6">
        <f t="shared" si="0"/>
        <v>0</v>
      </c>
      <c r="K18" s="6">
        <f t="shared" si="1"/>
        <v>0</v>
      </c>
      <c r="L18" s="13">
        <f>K18*Index!$D$22</f>
        <v>0</v>
      </c>
      <c r="N18" s="8"/>
      <c r="O18" s="6">
        <f t="shared" si="2"/>
        <v>0</v>
      </c>
      <c r="P18" s="6">
        <f>O18*Index!$H$27</f>
        <v>0</v>
      </c>
      <c r="R18" s="8">
        <v>102.332962508279</v>
      </c>
      <c r="S18" s="9">
        <f t="shared" si="4"/>
        <v>102.332962508279</v>
      </c>
    </row>
    <row r="19" spans="1:19">
      <c r="A19" s="23" t="s">
        <v>1330</v>
      </c>
      <c r="B19" s="23" t="s">
        <v>98</v>
      </c>
      <c r="C19" s="23" t="s">
        <v>40</v>
      </c>
      <c r="D19" s="7"/>
      <c r="E19" s="7"/>
      <c r="F19" s="7"/>
      <c r="G19" s="8"/>
      <c r="H19" s="8"/>
      <c r="I19" s="9">
        <f t="shared" si="3"/>
        <v>0</v>
      </c>
      <c r="J19" s="6">
        <f t="shared" si="0"/>
        <v>0</v>
      </c>
      <c r="K19" s="6">
        <f t="shared" si="1"/>
        <v>0</v>
      </c>
      <c r="L19" s="13">
        <f>K19*Index!$D$22</f>
        <v>0</v>
      </c>
      <c r="N19" s="8"/>
      <c r="O19" s="6">
        <f t="shared" si="2"/>
        <v>0</v>
      </c>
      <c r="P19" s="6">
        <f>O19*Index!$H$27</f>
        <v>0</v>
      </c>
      <c r="R19" s="8">
        <v>84.631859054828695</v>
      </c>
      <c r="S19" s="9">
        <f t="shared" si="4"/>
        <v>84.631859054828695</v>
      </c>
    </row>
    <row r="20" spans="1:19">
      <c r="A20" s="23" t="s">
        <v>1331</v>
      </c>
      <c r="B20" s="23" t="s">
        <v>99</v>
      </c>
      <c r="C20" s="23" t="s">
        <v>40</v>
      </c>
      <c r="D20" s="7"/>
      <c r="E20" s="7"/>
      <c r="F20" s="7"/>
      <c r="G20" s="8"/>
      <c r="H20" s="8"/>
      <c r="I20" s="9">
        <f t="shared" si="3"/>
        <v>0</v>
      </c>
      <c r="J20" s="6">
        <f t="shared" si="0"/>
        <v>0</v>
      </c>
      <c r="K20" s="6">
        <f t="shared" si="1"/>
        <v>0</v>
      </c>
      <c r="L20" s="13">
        <f>K20*Index!$D$22</f>
        <v>0</v>
      </c>
      <c r="N20" s="8"/>
      <c r="O20" s="6">
        <f t="shared" si="2"/>
        <v>0</v>
      </c>
      <c r="P20" s="6">
        <f>O20*Index!$H$27</f>
        <v>0</v>
      </c>
      <c r="R20" s="8">
        <v>88.889834797713604</v>
      </c>
      <c r="S20" s="9">
        <f t="shared" si="4"/>
        <v>88.889834797713604</v>
      </c>
    </row>
    <row r="21" spans="1:19">
      <c r="A21" s="23" t="s">
        <v>1332</v>
      </c>
      <c r="B21" s="23" t="s">
        <v>100</v>
      </c>
      <c r="C21" s="23" t="s">
        <v>40</v>
      </c>
      <c r="D21" s="7"/>
      <c r="E21" s="7"/>
      <c r="F21" s="7"/>
      <c r="G21" s="8"/>
      <c r="H21" s="8"/>
      <c r="I21" s="9">
        <f t="shared" si="3"/>
        <v>0</v>
      </c>
      <c r="J21" s="6">
        <f t="shared" si="0"/>
        <v>0</v>
      </c>
      <c r="K21" s="6">
        <f t="shared" si="1"/>
        <v>0</v>
      </c>
      <c r="L21" s="13">
        <f>K21*Index!$D$22</f>
        <v>0</v>
      </c>
      <c r="N21" s="8"/>
      <c r="O21" s="6">
        <f t="shared" si="2"/>
        <v>0</v>
      </c>
      <c r="P21" s="6">
        <f>O21*Index!$H$27</f>
        <v>0</v>
      </c>
      <c r="R21" s="8">
        <v>84.054316351150504</v>
      </c>
      <c r="S21" s="9">
        <f t="shared" si="4"/>
        <v>84.054316351150504</v>
      </c>
    </row>
    <row r="22" spans="1:19">
      <c r="A22" s="23" t="s">
        <v>1333</v>
      </c>
      <c r="B22" s="23" t="s">
        <v>101</v>
      </c>
      <c r="C22" s="23" t="s">
        <v>40</v>
      </c>
      <c r="D22" s="7"/>
      <c r="E22" s="7"/>
      <c r="F22" s="7"/>
      <c r="G22" s="8"/>
      <c r="H22" s="8"/>
      <c r="I22" s="9">
        <f t="shared" si="3"/>
        <v>0</v>
      </c>
      <c r="J22" s="6">
        <f t="shared" si="0"/>
        <v>0</v>
      </c>
      <c r="K22" s="6">
        <f t="shared" si="1"/>
        <v>0</v>
      </c>
      <c r="L22" s="13">
        <f>K22*Index!$D$22</f>
        <v>0</v>
      </c>
      <c r="N22" s="8"/>
      <c r="O22" s="6">
        <f t="shared" si="2"/>
        <v>0</v>
      </c>
      <c r="P22" s="6">
        <f>O22*Index!$H$27</f>
        <v>0</v>
      </c>
      <c r="R22" s="8">
        <v>73.276643807535294</v>
      </c>
      <c r="S22" s="9">
        <f t="shared" si="4"/>
        <v>73.276643807535294</v>
      </c>
    </row>
    <row r="23" spans="1:19">
      <c r="A23" s="23" t="s">
        <v>1334</v>
      </c>
      <c r="B23" s="23" t="s">
        <v>102</v>
      </c>
      <c r="C23" s="23" t="s">
        <v>40</v>
      </c>
      <c r="D23" s="7"/>
      <c r="E23" s="7"/>
      <c r="F23" s="7"/>
      <c r="G23" s="8"/>
      <c r="H23" s="8"/>
      <c r="I23" s="9">
        <f t="shared" si="3"/>
        <v>0</v>
      </c>
      <c r="J23" s="6">
        <f t="shared" si="0"/>
        <v>0</v>
      </c>
      <c r="K23" s="6">
        <f t="shared" si="1"/>
        <v>0</v>
      </c>
      <c r="L23" s="13">
        <f>K23*Index!$D$22</f>
        <v>0</v>
      </c>
      <c r="N23" s="8"/>
      <c r="O23" s="6">
        <f t="shared" si="2"/>
        <v>0</v>
      </c>
      <c r="P23" s="6">
        <f>O23*Index!$H$27</f>
        <v>0</v>
      </c>
      <c r="R23" s="8">
        <v>65.569506941129006</v>
      </c>
      <c r="S23" s="9">
        <f t="shared" si="4"/>
        <v>65.569506941129006</v>
      </c>
    </row>
    <row r="24" spans="1:19">
      <c r="A24" s="23" t="s">
        <v>1335</v>
      </c>
      <c r="B24" s="23" t="s">
        <v>103</v>
      </c>
      <c r="C24" s="23" t="s">
        <v>40</v>
      </c>
      <c r="D24" s="7"/>
      <c r="E24" s="7"/>
      <c r="F24" s="7"/>
      <c r="G24" s="8"/>
      <c r="H24" s="8"/>
      <c r="I24" s="9">
        <f t="shared" si="3"/>
        <v>0</v>
      </c>
      <c r="J24" s="6">
        <f t="shared" si="0"/>
        <v>0</v>
      </c>
      <c r="K24" s="6">
        <f t="shared" si="1"/>
        <v>0</v>
      </c>
      <c r="L24" s="13">
        <f>K24*Index!$D$22</f>
        <v>0</v>
      </c>
      <c r="N24" s="8"/>
      <c r="O24" s="6">
        <f t="shared" si="2"/>
        <v>0</v>
      </c>
      <c r="P24" s="6">
        <f>O24*Index!$H$27</f>
        <v>0</v>
      </c>
      <c r="R24" s="8">
        <v>136.79650327407501</v>
      </c>
      <c r="S24" s="9">
        <f t="shared" si="4"/>
        <v>136.79650327407501</v>
      </c>
    </row>
    <row r="25" spans="1:19">
      <c r="A25" s="23" t="s">
        <v>1336</v>
      </c>
      <c r="B25" s="23" t="s">
        <v>104</v>
      </c>
      <c r="C25" s="23" t="s">
        <v>40</v>
      </c>
      <c r="D25" s="7"/>
      <c r="E25" s="7"/>
      <c r="F25" s="7"/>
      <c r="G25" s="8"/>
      <c r="H25" s="8"/>
      <c r="I25" s="9">
        <f t="shared" si="3"/>
        <v>0</v>
      </c>
      <c r="J25" s="6">
        <f t="shared" si="0"/>
        <v>0</v>
      </c>
      <c r="K25" s="6">
        <f t="shared" si="1"/>
        <v>0</v>
      </c>
      <c r="L25" s="13">
        <f>K25*Index!$D$22</f>
        <v>0</v>
      </c>
      <c r="N25" s="8"/>
      <c r="O25" s="6">
        <f t="shared" si="2"/>
        <v>0</v>
      </c>
      <c r="P25" s="6">
        <f>O25*Index!$H$27</f>
        <v>0</v>
      </c>
      <c r="R25" s="8">
        <v>238.300844988753</v>
      </c>
      <c r="S25" s="9">
        <f t="shared" si="4"/>
        <v>238.300844988753</v>
      </c>
    </row>
    <row r="26" spans="1:19">
      <c r="A26" s="23" t="s">
        <v>1337</v>
      </c>
      <c r="B26" s="23" t="s">
        <v>105</v>
      </c>
      <c r="C26" s="23" t="s">
        <v>40</v>
      </c>
      <c r="D26" s="7"/>
      <c r="E26" s="7"/>
      <c r="F26" s="7"/>
      <c r="G26" s="8"/>
      <c r="H26" s="8"/>
      <c r="I26" s="9">
        <f t="shared" si="3"/>
        <v>0</v>
      </c>
      <c r="J26" s="6">
        <f t="shared" si="0"/>
        <v>0</v>
      </c>
      <c r="K26" s="6">
        <f t="shared" si="1"/>
        <v>0</v>
      </c>
      <c r="L26" s="13">
        <f>K26*Index!$D$22</f>
        <v>0</v>
      </c>
      <c r="N26" s="8"/>
      <c r="O26" s="6">
        <f t="shared" si="2"/>
        <v>0</v>
      </c>
      <c r="P26" s="6">
        <f>O26*Index!$H$27</f>
        <v>0</v>
      </c>
      <c r="R26" s="8">
        <v>171.65504727142499</v>
      </c>
      <c r="S26" s="9">
        <f t="shared" si="4"/>
        <v>171.65504727142499</v>
      </c>
    </row>
    <row r="27" spans="1:19">
      <c r="A27" s="23" t="s">
        <v>1338</v>
      </c>
      <c r="B27" s="23" t="s">
        <v>106</v>
      </c>
      <c r="C27" s="23" t="s">
        <v>40</v>
      </c>
      <c r="D27" s="7"/>
      <c r="E27" s="7"/>
      <c r="F27" s="7"/>
      <c r="G27" s="8"/>
      <c r="H27" s="8"/>
      <c r="I27" s="9">
        <f t="shared" si="3"/>
        <v>0</v>
      </c>
      <c r="J27" s="6">
        <f t="shared" si="0"/>
        <v>0</v>
      </c>
      <c r="K27" s="6">
        <f t="shared" si="1"/>
        <v>0</v>
      </c>
      <c r="L27" s="13">
        <f>K27*Index!$D$22</f>
        <v>0</v>
      </c>
      <c r="N27" s="8"/>
      <c r="O27" s="6">
        <f t="shared" si="2"/>
        <v>0</v>
      </c>
      <c r="P27" s="6">
        <f>O27*Index!$H$27</f>
        <v>0</v>
      </c>
      <c r="R27" s="8">
        <v>137.24083993227501</v>
      </c>
      <c r="S27" s="9">
        <f t="shared" si="4"/>
        <v>137.24083993227501</v>
      </c>
    </row>
    <row r="28" spans="1:19">
      <c r="A28" s="23" t="s">
        <v>1339</v>
      </c>
      <c r="B28" s="23" t="s">
        <v>107</v>
      </c>
      <c r="C28" s="23" t="s">
        <v>40</v>
      </c>
      <c r="D28" s="7"/>
      <c r="E28" s="7"/>
      <c r="F28" s="7"/>
      <c r="G28" s="8"/>
      <c r="H28" s="8"/>
      <c r="I28" s="9">
        <f t="shared" si="3"/>
        <v>0</v>
      </c>
      <c r="J28" s="6">
        <f t="shared" si="0"/>
        <v>0</v>
      </c>
      <c r="K28" s="6">
        <f t="shared" si="1"/>
        <v>0</v>
      </c>
      <c r="L28" s="13">
        <f>K28*Index!$D$22</f>
        <v>0</v>
      </c>
      <c r="N28" s="8"/>
      <c r="O28" s="6">
        <f t="shared" si="2"/>
        <v>0</v>
      </c>
      <c r="P28" s="6">
        <f>O28*Index!$H$27</f>
        <v>0</v>
      </c>
      <c r="R28" s="8">
        <v>143.625425683564</v>
      </c>
      <c r="S28" s="9">
        <f t="shared" si="4"/>
        <v>143.625425683564</v>
      </c>
    </row>
    <row r="29" spans="1:19">
      <c r="A29" s="23" t="s">
        <v>1340</v>
      </c>
      <c r="B29" s="23" t="s">
        <v>108</v>
      </c>
      <c r="C29" s="23" t="s">
        <v>40</v>
      </c>
      <c r="D29" s="7"/>
      <c r="E29" s="7"/>
      <c r="F29" s="7"/>
      <c r="G29" s="8"/>
      <c r="H29" s="8"/>
      <c r="I29" s="9">
        <f t="shared" si="3"/>
        <v>0</v>
      </c>
      <c r="J29" s="6">
        <f t="shared" si="0"/>
        <v>0</v>
      </c>
      <c r="K29" s="6">
        <f t="shared" si="1"/>
        <v>0</v>
      </c>
      <c r="L29" s="13">
        <f>K29*Index!$D$22</f>
        <v>0</v>
      </c>
      <c r="N29" s="8"/>
      <c r="O29" s="6">
        <f t="shared" si="2"/>
        <v>0</v>
      </c>
      <c r="P29" s="6">
        <f>O29*Index!$H$27</f>
        <v>0</v>
      </c>
      <c r="R29" s="8">
        <v>139.86404272573199</v>
      </c>
      <c r="S29" s="9">
        <f t="shared" si="4"/>
        <v>139.86404272573199</v>
      </c>
    </row>
    <row r="30" spans="1:19">
      <c r="A30" s="23" t="s">
        <v>1341</v>
      </c>
      <c r="B30" s="23" t="s">
        <v>109</v>
      </c>
      <c r="C30" s="23" t="s">
        <v>40</v>
      </c>
      <c r="D30" s="7"/>
      <c r="E30" s="7"/>
      <c r="F30" s="7"/>
      <c r="G30" s="8"/>
      <c r="H30" s="8"/>
      <c r="I30" s="9">
        <f t="shared" si="3"/>
        <v>0</v>
      </c>
      <c r="J30" s="6">
        <f t="shared" si="0"/>
        <v>0</v>
      </c>
      <c r="K30" s="6">
        <f t="shared" si="1"/>
        <v>0</v>
      </c>
      <c r="L30" s="13">
        <f>K30*Index!$D$22</f>
        <v>0</v>
      </c>
      <c r="N30" s="8"/>
      <c r="O30" s="6">
        <f t="shared" si="2"/>
        <v>0</v>
      </c>
      <c r="P30" s="6">
        <f>O30*Index!$H$27</f>
        <v>0</v>
      </c>
      <c r="R30" s="8">
        <v>126.518985631627</v>
      </c>
      <c r="S30" s="9">
        <f t="shared" si="4"/>
        <v>126.518985631627</v>
      </c>
    </row>
    <row r="31" spans="1:19">
      <c r="A31" s="23" t="s">
        <v>1342</v>
      </c>
      <c r="B31" s="23" t="s">
        <v>110</v>
      </c>
      <c r="C31" s="23" t="s">
        <v>40</v>
      </c>
      <c r="D31" s="7"/>
      <c r="E31" s="7"/>
      <c r="F31" s="7"/>
      <c r="G31" s="8"/>
      <c r="H31" s="8"/>
      <c r="I31" s="9">
        <f t="shared" si="3"/>
        <v>0</v>
      </c>
      <c r="J31" s="6">
        <f t="shared" si="0"/>
        <v>0</v>
      </c>
      <c r="K31" s="6">
        <f t="shared" si="1"/>
        <v>0</v>
      </c>
      <c r="L31" s="13">
        <f>K31*Index!$D$22</f>
        <v>0</v>
      </c>
      <c r="N31" s="8"/>
      <c r="O31" s="6">
        <f t="shared" si="2"/>
        <v>0</v>
      </c>
      <c r="P31" s="6">
        <f>O31*Index!$H$27</f>
        <v>0</v>
      </c>
      <c r="R31" s="8">
        <v>110.593763831302</v>
      </c>
      <c r="S31" s="9">
        <f t="shared" si="4"/>
        <v>110.593763831302</v>
      </c>
    </row>
    <row r="32" spans="1:19">
      <c r="A32" s="23" t="s">
        <v>1343</v>
      </c>
      <c r="B32" s="23" t="s">
        <v>111</v>
      </c>
      <c r="C32" s="23" t="s">
        <v>40</v>
      </c>
      <c r="D32" s="7"/>
      <c r="E32" s="7"/>
      <c r="F32" s="7"/>
      <c r="G32" s="8"/>
      <c r="H32" s="8"/>
      <c r="I32" s="9">
        <f t="shared" si="3"/>
        <v>0</v>
      </c>
      <c r="J32" s="6">
        <f t="shared" si="0"/>
        <v>0</v>
      </c>
      <c r="K32" s="6">
        <f t="shared" si="1"/>
        <v>0</v>
      </c>
      <c r="L32" s="13">
        <f>K32*Index!$D$22</f>
        <v>0</v>
      </c>
      <c r="N32" s="8"/>
      <c r="O32" s="6">
        <f t="shared" si="2"/>
        <v>0</v>
      </c>
      <c r="P32" s="6">
        <f>O32*Index!$H$27</f>
        <v>0</v>
      </c>
      <c r="R32" s="8">
        <v>230.88210493143899</v>
      </c>
      <c r="S32" s="9">
        <f t="shared" si="4"/>
        <v>230.88210493143899</v>
      </c>
    </row>
    <row r="33" spans="1:19">
      <c r="A33" s="23" t="s">
        <v>1344</v>
      </c>
      <c r="B33" s="23" t="s">
        <v>112</v>
      </c>
      <c r="C33" s="23" t="s">
        <v>40</v>
      </c>
      <c r="D33" s="7"/>
      <c r="E33" s="7"/>
      <c r="F33" s="7"/>
      <c r="G33" s="8"/>
      <c r="H33" s="8"/>
      <c r="I33" s="9">
        <f t="shared" si="3"/>
        <v>0</v>
      </c>
      <c r="J33" s="6">
        <f t="shared" si="0"/>
        <v>0</v>
      </c>
      <c r="K33" s="6">
        <f t="shared" si="1"/>
        <v>0</v>
      </c>
      <c r="L33" s="13">
        <f>K33*Index!$D$22</f>
        <v>0</v>
      </c>
      <c r="N33" s="8"/>
      <c r="O33" s="6">
        <f t="shared" si="2"/>
        <v>0</v>
      </c>
      <c r="P33" s="6">
        <f>O33*Index!$H$27</f>
        <v>0</v>
      </c>
      <c r="R33" s="8">
        <v>372.95138735791102</v>
      </c>
      <c r="S33" s="9">
        <f t="shared" si="4"/>
        <v>372.95138735791102</v>
      </c>
    </row>
    <row r="34" spans="1:19">
      <c r="A34" s="23" t="s">
        <v>1345</v>
      </c>
      <c r="B34" s="23" t="s">
        <v>113</v>
      </c>
      <c r="C34" s="23" t="s">
        <v>40</v>
      </c>
      <c r="D34" s="7"/>
      <c r="E34" s="7"/>
      <c r="F34" s="7"/>
      <c r="G34" s="8"/>
      <c r="H34" s="8"/>
      <c r="I34" s="9">
        <f t="shared" si="3"/>
        <v>0</v>
      </c>
      <c r="J34" s="6">
        <f t="shared" ref="J34:J65" si="5">H34*(1.0041)</f>
        <v>0</v>
      </c>
      <c r="K34" s="6">
        <f t="shared" ref="K34:K65" si="6">J34*(1.0155)</f>
        <v>0</v>
      </c>
      <c r="L34" s="13">
        <f>K34*Index!$D$22</f>
        <v>0</v>
      </c>
      <c r="N34" s="8"/>
      <c r="O34" s="6">
        <f t="shared" ref="O34:O65" si="7">N34*(1.0155)</f>
        <v>0</v>
      </c>
      <c r="P34" s="6">
        <f>O34*Index!$H$27</f>
        <v>0</v>
      </c>
      <c r="R34" s="8">
        <v>302.53368102264699</v>
      </c>
      <c r="S34" s="9">
        <f t="shared" si="4"/>
        <v>302.53368102264699</v>
      </c>
    </row>
    <row r="35" spans="1:19">
      <c r="A35" s="23" t="s">
        <v>1346</v>
      </c>
      <c r="B35" s="23" t="s">
        <v>114</v>
      </c>
      <c r="C35" s="23" t="s">
        <v>40</v>
      </c>
      <c r="D35" s="7"/>
      <c r="E35" s="7"/>
      <c r="F35" s="7"/>
      <c r="G35" s="8"/>
      <c r="H35" s="8"/>
      <c r="I35" s="9">
        <f t="shared" si="3"/>
        <v>0</v>
      </c>
      <c r="J35" s="6">
        <f t="shared" si="5"/>
        <v>0</v>
      </c>
      <c r="K35" s="6">
        <f t="shared" si="6"/>
        <v>0</v>
      </c>
      <c r="L35" s="13">
        <f>K35*Index!$D$22</f>
        <v>0</v>
      </c>
      <c r="N35" s="8"/>
      <c r="O35" s="6">
        <f t="shared" si="7"/>
        <v>0</v>
      </c>
      <c r="P35" s="6">
        <f>O35*Index!$H$27</f>
        <v>0</v>
      </c>
      <c r="R35" s="8">
        <v>216.014971542258</v>
      </c>
      <c r="S35" s="9">
        <f t="shared" si="4"/>
        <v>216.014971542258</v>
      </c>
    </row>
    <row r="36" spans="1:19">
      <c r="A36" s="23" t="s">
        <v>1347</v>
      </c>
      <c r="B36" s="23" t="s">
        <v>115</v>
      </c>
      <c r="C36" s="23" t="s">
        <v>40</v>
      </c>
      <c r="D36" s="7"/>
      <c r="E36" s="7"/>
      <c r="F36" s="7"/>
      <c r="G36" s="8"/>
      <c r="H36" s="8"/>
      <c r="I36" s="9">
        <f t="shared" si="3"/>
        <v>0</v>
      </c>
      <c r="J36" s="6">
        <f t="shared" si="5"/>
        <v>0</v>
      </c>
      <c r="K36" s="6">
        <f t="shared" si="6"/>
        <v>0</v>
      </c>
      <c r="L36" s="13">
        <f>K36*Index!$D$22</f>
        <v>0</v>
      </c>
      <c r="N36" s="8"/>
      <c r="O36" s="6">
        <f t="shared" si="7"/>
        <v>0</v>
      </c>
      <c r="P36" s="6">
        <f>O36*Index!$H$27</f>
        <v>0</v>
      </c>
      <c r="R36" s="8">
        <v>225.56209968735601</v>
      </c>
      <c r="S36" s="9">
        <f t="shared" si="4"/>
        <v>225.56209968735601</v>
      </c>
    </row>
    <row r="37" spans="1:19">
      <c r="A37" s="23" t="s">
        <v>1348</v>
      </c>
      <c r="B37" s="23" t="s">
        <v>116</v>
      </c>
      <c r="C37" s="23" t="s">
        <v>40</v>
      </c>
      <c r="D37" s="7"/>
      <c r="E37" s="7"/>
      <c r="F37" s="7"/>
      <c r="G37" s="8"/>
      <c r="H37" s="8"/>
      <c r="I37" s="9">
        <f t="shared" si="3"/>
        <v>0</v>
      </c>
      <c r="J37" s="6">
        <f t="shared" si="5"/>
        <v>0</v>
      </c>
      <c r="K37" s="6">
        <f t="shared" si="6"/>
        <v>0</v>
      </c>
      <c r="L37" s="13">
        <f>K37*Index!$D$22</f>
        <v>0</v>
      </c>
      <c r="N37" s="8"/>
      <c r="O37" s="6">
        <f t="shared" si="7"/>
        <v>0</v>
      </c>
      <c r="P37" s="6">
        <f>O37*Index!$H$27</f>
        <v>0</v>
      </c>
      <c r="R37" s="8">
        <v>238.73510028517401</v>
      </c>
      <c r="S37" s="9">
        <f t="shared" si="4"/>
        <v>238.73510028517401</v>
      </c>
    </row>
    <row r="38" spans="1:19">
      <c r="A38" s="23" t="s">
        <v>1349</v>
      </c>
      <c r="B38" s="23" t="s">
        <v>117</v>
      </c>
      <c r="C38" s="23" t="s">
        <v>40</v>
      </c>
      <c r="D38" s="7"/>
      <c r="E38" s="7"/>
      <c r="F38" s="7"/>
      <c r="G38" s="8"/>
      <c r="H38" s="8"/>
      <c r="I38" s="9">
        <f t="shared" si="3"/>
        <v>0</v>
      </c>
      <c r="J38" s="6">
        <f t="shared" si="5"/>
        <v>0</v>
      </c>
      <c r="K38" s="6">
        <f t="shared" si="6"/>
        <v>0</v>
      </c>
      <c r="L38" s="13">
        <f>K38*Index!$D$22</f>
        <v>0</v>
      </c>
      <c r="N38" s="8"/>
      <c r="O38" s="6">
        <f t="shared" si="7"/>
        <v>0</v>
      </c>
      <c r="P38" s="6">
        <f>O38*Index!$H$27</f>
        <v>0</v>
      </c>
      <c r="R38" s="8">
        <v>237.49349770776499</v>
      </c>
      <c r="S38" s="9">
        <f t="shared" si="4"/>
        <v>237.49349770776499</v>
      </c>
    </row>
    <row r="39" spans="1:19">
      <c r="A39" s="23" t="s">
        <v>1350</v>
      </c>
      <c r="B39" s="23" t="s">
        <v>118</v>
      </c>
      <c r="C39" s="23" t="s">
        <v>40</v>
      </c>
      <c r="D39" s="7"/>
      <c r="E39" s="7"/>
      <c r="F39" s="7"/>
      <c r="G39" s="8"/>
      <c r="H39" s="8"/>
      <c r="I39" s="9">
        <f t="shared" ref="I39:I70" si="8">ROUND(G39*SUM(D39:E39),2)</f>
        <v>0</v>
      </c>
      <c r="J39" s="6">
        <f t="shared" si="5"/>
        <v>0</v>
      </c>
      <c r="K39" s="6">
        <f t="shared" si="6"/>
        <v>0</v>
      </c>
      <c r="L39" s="13">
        <f>K39*Index!$D$22</f>
        <v>0</v>
      </c>
      <c r="N39" s="8"/>
      <c r="O39" s="6">
        <f t="shared" si="7"/>
        <v>0</v>
      </c>
      <c r="P39" s="6">
        <f>O39*Index!$H$27</f>
        <v>0</v>
      </c>
      <c r="R39" s="8">
        <v>192.33482581958401</v>
      </c>
      <c r="S39" s="9">
        <f t="shared" si="4"/>
        <v>192.33482581958401</v>
      </c>
    </row>
    <row r="40" spans="1:19">
      <c r="A40" s="23" t="s">
        <v>1351</v>
      </c>
      <c r="B40" s="23" t="s">
        <v>119</v>
      </c>
      <c r="C40" s="23" t="s">
        <v>40</v>
      </c>
      <c r="D40" s="7"/>
      <c r="E40" s="7"/>
      <c r="F40" s="7"/>
      <c r="G40" s="8"/>
      <c r="H40" s="8"/>
      <c r="I40" s="9">
        <f t="shared" si="8"/>
        <v>0</v>
      </c>
      <c r="J40" s="6">
        <f t="shared" si="5"/>
        <v>0</v>
      </c>
      <c r="K40" s="6">
        <f t="shared" si="6"/>
        <v>0</v>
      </c>
      <c r="L40" s="13">
        <f>K40*Index!$D$22</f>
        <v>0</v>
      </c>
      <c r="N40" s="8"/>
      <c r="O40" s="6">
        <f t="shared" si="7"/>
        <v>0</v>
      </c>
      <c r="P40" s="6">
        <f>O40*Index!$H$27</f>
        <v>0</v>
      </c>
      <c r="R40" s="8">
        <v>320.55603199174999</v>
      </c>
      <c r="S40" s="9">
        <f t="shared" si="4"/>
        <v>320.55603199174999</v>
      </c>
    </row>
    <row r="41" spans="1:19">
      <c r="A41" s="23" t="s">
        <v>1352</v>
      </c>
      <c r="B41" s="23" t="s">
        <v>120</v>
      </c>
      <c r="C41" s="23" t="s">
        <v>40</v>
      </c>
      <c r="D41" s="7"/>
      <c r="E41" s="7"/>
      <c r="F41" s="7"/>
      <c r="G41" s="8"/>
      <c r="H41" s="8"/>
      <c r="I41" s="9">
        <f t="shared" si="8"/>
        <v>0</v>
      </c>
      <c r="J41" s="6">
        <f t="shared" si="5"/>
        <v>0</v>
      </c>
      <c r="K41" s="6">
        <f t="shared" si="6"/>
        <v>0</v>
      </c>
      <c r="L41" s="13">
        <f>K41*Index!$D$22</f>
        <v>0</v>
      </c>
      <c r="N41" s="8"/>
      <c r="O41" s="6">
        <f t="shared" si="7"/>
        <v>0</v>
      </c>
      <c r="P41" s="6">
        <f>O41*Index!$H$27</f>
        <v>0</v>
      </c>
      <c r="R41" s="8">
        <v>503.85767317364702</v>
      </c>
      <c r="S41" s="9">
        <f t="shared" si="4"/>
        <v>503.85767317364702</v>
      </c>
    </row>
    <row r="42" spans="1:19">
      <c r="A42" s="23" t="s">
        <v>1353</v>
      </c>
      <c r="B42" s="23" t="s">
        <v>121</v>
      </c>
      <c r="C42" s="23" t="s">
        <v>40</v>
      </c>
      <c r="D42" s="7"/>
      <c r="E42" s="7"/>
      <c r="F42" s="7"/>
      <c r="G42" s="8"/>
      <c r="H42" s="8"/>
      <c r="I42" s="9">
        <f t="shared" si="8"/>
        <v>0</v>
      </c>
      <c r="J42" s="6">
        <f t="shared" si="5"/>
        <v>0</v>
      </c>
      <c r="K42" s="6">
        <f t="shared" si="6"/>
        <v>0</v>
      </c>
      <c r="L42" s="13">
        <f>K42*Index!$D$22</f>
        <v>0</v>
      </c>
      <c r="N42" s="8"/>
      <c r="O42" s="6">
        <f t="shared" si="7"/>
        <v>0</v>
      </c>
      <c r="P42" s="6">
        <f>O42*Index!$H$27</f>
        <v>0</v>
      </c>
      <c r="R42" s="8">
        <v>427.83126788390302</v>
      </c>
      <c r="S42" s="9">
        <f t="shared" ref="S42:S73" si="9">R42</f>
        <v>427.83126788390302</v>
      </c>
    </row>
    <row r="43" spans="1:19">
      <c r="A43" s="23" t="s">
        <v>1354</v>
      </c>
      <c r="B43" s="23" t="s">
        <v>122</v>
      </c>
      <c r="C43" s="23" t="s">
        <v>40</v>
      </c>
      <c r="D43" s="7"/>
      <c r="E43" s="7"/>
      <c r="F43" s="7"/>
      <c r="G43" s="8"/>
      <c r="H43" s="8"/>
      <c r="I43" s="9">
        <f t="shared" si="8"/>
        <v>0</v>
      </c>
      <c r="J43" s="6">
        <f t="shared" si="5"/>
        <v>0</v>
      </c>
      <c r="K43" s="6">
        <f t="shared" si="6"/>
        <v>0</v>
      </c>
      <c r="L43" s="13">
        <f>K43*Index!$D$22</f>
        <v>0</v>
      </c>
      <c r="N43" s="8"/>
      <c r="O43" s="6">
        <f t="shared" si="7"/>
        <v>0</v>
      </c>
      <c r="P43" s="6">
        <f>O43*Index!$H$27</f>
        <v>0</v>
      </c>
      <c r="R43" s="8">
        <v>292.78529616997599</v>
      </c>
      <c r="S43" s="9">
        <f t="shared" si="9"/>
        <v>292.78529616997599</v>
      </c>
    </row>
    <row r="44" spans="1:19">
      <c r="A44" s="23" t="s">
        <v>1355</v>
      </c>
      <c r="B44" s="23" t="s">
        <v>123</v>
      </c>
      <c r="C44" s="23" t="s">
        <v>40</v>
      </c>
      <c r="D44" s="7"/>
      <c r="E44" s="7"/>
      <c r="F44" s="7"/>
      <c r="G44" s="8"/>
      <c r="H44" s="8"/>
      <c r="I44" s="9">
        <f t="shared" si="8"/>
        <v>0</v>
      </c>
      <c r="J44" s="6">
        <f t="shared" si="5"/>
        <v>0</v>
      </c>
      <c r="K44" s="6">
        <f t="shared" si="6"/>
        <v>0</v>
      </c>
      <c r="L44" s="13">
        <f>K44*Index!$D$22</f>
        <v>0</v>
      </c>
      <c r="N44" s="8"/>
      <c r="O44" s="6">
        <f t="shared" si="7"/>
        <v>0</v>
      </c>
      <c r="P44" s="6">
        <f>O44*Index!$H$27</f>
        <v>0</v>
      </c>
      <c r="R44" s="8">
        <v>305.15017470890501</v>
      </c>
      <c r="S44" s="9">
        <f t="shared" si="9"/>
        <v>305.15017470890501</v>
      </c>
    </row>
    <row r="45" spans="1:19">
      <c r="A45" s="23" t="s">
        <v>1356</v>
      </c>
      <c r="B45" s="23" t="s">
        <v>124</v>
      </c>
      <c r="C45" s="23" t="s">
        <v>40</v>
      </c>
      <c r="D45" s="7"/>
      <c r="E45" s="7"/>
      <c r="F45" s="7"/>
      <c r="G45" s="8"/>
      <c r="H45" s="8"/>
      <c r="I45" s="9">
        <f t="shared" si="8"/>
        <v>0</v>
      </c>
      <c r="J45" s="6">
        <f t="shared" si="5"/>
        <v>0</v>
      </c>
      <c r="K45" s="6">
        <f t="shared" si="6"/>
        <v>0</v>
      </c>
      <c r="L45" s="13">
        <f>K45*Index!$D$22</f>
        <v>0</v>
      </c>
      <c r="N45" s="8"/>
      <c r="O45" s="6">
        <f t="shared" si="7"/>
        <v>0</v>
      </c>
      <c r="P45" s="6">
        <f>O45*Index!$H$27</f>
        <v>0</v>
      </c>
      <c r="R45" s="8">
        <v>333.11047222395899</v>
      </c>
      <c r="S45" s="9">
        <f t="shared" si="9"/>
        <v>333.11047222395899</v>
      </c>
    </row>
    <row r="46" spans="1:19">
      <c r="A46" s="23" t="s">
        <v>1357</v>
      </c>
      <c r="B46" s="23" t="s">
        <v>125</v>
      </c>
      <c r="C46" s="23" t="s">
        <v>40</v>
      </c>
      <c r="D46" s="7"/>
      <c r="E46" s="7"/>
      <c r="F46" s="7"/>
      <c r="G46" s="8"/>
      <c r="H46" s="8"/>
      <c r="I46" s="9">
        <f t="shared" si="8"/>
        <v>0</v>
      </c>
      <c r="J46" s="6">
        <f t="shared" si="5"/>
        <v>0</v>
      </c>
      <c r="K46" s="6">
        <f t="shared" si="6"/>
        <v>0</v>
      </c>
      <c r="L46" s="13">
        <f>K46*Index!$D$22</f>
        <v>0</v>
      </c>
      <c r="N46" s="8"/>
      <c r="O46" s="6">
        <f t="shared" si="7"/>
        <v>0</v>
      </c>
      <c r="P46" s="6">
        <f>O46*Index!$H$27</f>
        <v>0</v>
      </c>
      <c r="R46" s="8">
        <v>347.13136495867502</v>
      </c>
      <c r="S46" s="9">
        <f t="shared" si="9"/>
        <v>347.13136495867502</v>
      </c>
    </row>
    <row r="47" spans="1:19">
      <c r="A47" s="23" t="s">
        <v>1358</v>
      </c>
      <c r="B47" s="23" t="s">
        <v>126</v>
      </c>
      <c r="C47" s="23" t="s">
        <v>40</v>
      </c>
      <c r="D47" s="7"/>
      <c r="E47" s="7"/>
      <c r="F47" s="7"/>
      <c r="G47" s="8"/>
      <c r="H47" s="8"/>
      <c r="I47" s="9">
        <f t="shared" si="8"/>
        <v>0</v>
      </c>
      <c r="J47" s="6">
        <f t="shared" si="5"/>
        <v>0</v>
      </c>
      <c r="K47" s="6">
        <f t="shared" si="6"/>
        <v>0</v>
      </c>
      <c r="L47" s="13">
        <f>K47*Index!$D$22</f>
        <v>0</v>
      </c>
      <c r="N47" s="8"/>
      <c r="O47" s="6">
        <f t="shared" si="7"/>
        <v>0</v>
      </c>
      <c r="P47" s="6">
        <f>O47*Index!$H$27</f>
        <v>0</v>
      </c>
      <c r="R47" s="8">
        <v>270.91200672424702</v>
      </c>
      <c r="S47" s="9">
        <f t="shared" si="9"/>
        <v>270.91200672424702</v>
      </c>
    </row>
    <row r="48" spans="1:19">
      <c r="A48" s="23" t="s">
        <v>1359</v>
      </c>
      <c r="B48" s="23" t="s">
        <v>127</v>
      </c>
      <c r="C48" s="23" t="s">
        <v>40</v>
      </c>
      <c r="D48" s="7"/>
      <c r="E48" s="7"/>
      <c r="F48" s="7"/>
      <c r="G48" s="8"/>
      <c r="H48" s="8"/>
      <c r="I48" s="9">
        <f t="shared" si="8"/>
        <v>0</v>
      </c>
      <c r="J48" s="6">
        <f t="shared" si="5"/>
        <v>0</v>
      </c>
      <c r="K48" s="6">
        <f t="shared" si="6"/>
        <v>0</v>
      </c>
      <c r="L48" s="13">
        <f>K48*Index!$D$22</f>
        <v>0</v>
      </c>
      <c r="N48" s="8"/>
      <c r="O48" s="6">
        <f t="shared" si="7"/>
        <v>0</v>
      </c>
      <c r="P48" s="6">
        <f>O48*Index!$H$27</f>
        <v>0</v>
      </c>
      <c r="R48" s="8">
        <v>337.976732204901</v>
      </c>
      <c r="S48" s="9">
        <f t="shared" si="9"/>
        <v>337.976732204901</v>
      </c>
    </row>
    <row r="49" spans="1:19">
      <c r="A49" s="23" t="s">
        <v>1360</v>
      </c>
      <c r="B49" s="23" t="s">
        <v>128</v>
      </c>
      <c r="C49" s="23" t="s">
        <v>40</v>
      </c>
      <c r="D49" s="7"/>
      <c r="E49" s="7"/>
      <c r="F49" s="7"/>
      <c r="G49" s="8"/>
      <c r="H49" s="8"/>
      <c r="I49" s="9">
        <f t="shared" si="8"/>
        <v>0</v>
      </c>
      <c r="J49" s="6">
        <f t="shared" si="5"/>
        <v>0</v>
      </c>
      <c r="K49" s="6">
        <f t="shared" si="6"/>
        <v>0</v>
      </c>
      <c r="L49" s="13">
        <f>K49*Index!$D$22</f>
        <v>0</v>
      </c>
      <c r="N49" s="8"/>
      <c r="O49" s="6">
        <f t="shared" si="7"/>
        <v>0</v>
      </c>
      <c r="P49" s="6">
        <f>O49*Index!$H$27</f>
        <v>0</v>
      </c>
      <c r="R49" s="8">
        <v>535.35629936526095</v>
      </c>
      <c r="S49" s="9">
        <f t="shared" si="9"/>
        <v>535.35629936526095</v>
      </c>
    </row>
    <row r="50" spans="1:19">
      <c r="A50" s="23" t="s">
        <v>1361</v>
      </c>
      <c r="B50" s="23" t="s">
        <v>129</v>
      </c>
      <c r="C50" s="23" t="s">
        <v>40</v>
      </c>
      <c r="D50" s="7"/>
      <c r="E50" s="7"/>
      <c r="F50" s="7"/>
      <c r="G50" s="8"/>
      <c r="H50" s="8"/>
      <c r="I50" s="9">
        <f t="shared" si="8"/>
        <v>0</v>
      </c>
      <c r="J50" s="6">
        <f t="shared" si="5"/>
        <v>0</v>
      </c>
      <c r="K50" s="6">
        <f t="shared" si="6"/>
        <v>0</v>
      </c>
      <c r="L50" s="13">
        <f>K50*Index!$D$22</f>
        <v>0</v>
      </c>
      <c r="N50" s="8"/>
      <c r="O50" s="6">
        <f t="shared" si="7"/>
        <v>0</v>
      </c>
      <c r="P50" s="6">
        <f>O50*Index!$H$27</f>
        <v>0</v>
      </c>
      <c r="R50" s="8">
        <v>448.53943940887001</v>
      </c>
      <c r="S50" s="9">
        <f t="shared" si="9"/>
        <v>448.53943940887001</v>
      </c>
    </row>
    <row r="51" spans="1:19">
      <c r="A51" s="23" t="s">
        <v>1362</v>
      </c>
      <c r="B51" s="23" t="s">
        <v>130</v>
      </c>
      <c r="C51" s="23" t="s">
        <v>40</v>
      </c>
      <c r="D51" s="7"/>
      <c r="E51" s="7"/>
      <c r="F51" s="7"/>
      <c r="G51" s="8"/>
      <c r="H51" s="8"/>
      <c r="I51" s="9">
        <f t="shared" si="8"/>
        <v>0</v>
      </c>
      <c r="J51" s="6">
        <f t="shared" si="5"/>
        <v>0</v>
      </c>
      <c r="K51" s="6">
        <f t="shared" si="6"/>
        <v>0</v>
      </c>
      <c r="L51" s="13">
        <f>K51*Index!$D$22</f>
        <v>0</v>
      </c>
      <c r="N51" s="8"/>
      <c r="O51" s="6">
        <f t="shared" si="7"/>
        <v>0</v>
      </c>
      <c r="P51" s="6">
        <f>O51*Index!$H$27</f>
        <v>0</v>
      </c>
      <c r="R51" s="8">
        <v>313.21149234432499</v>
      </c>
      <c r="S51" s="9">
        <f t="shared" si="9"/>
        <v>313.21149234432499</v>
      </c>
    </row>
    <row r="52" spans="1:19">
      <c r="A52" s="23" t="s">
        <v>1363</v>
      </c>
      <c r="B52" s="23" t="s">
        <v>131</v>
      </c>
      <c r="C52" s="23" t="s">
        <v>40</v>
      </c>
      <c r="D52" s="7"/>
      <c r="E52" s="7"/>
      <c r="F52" s="7"/>
      <c r="G52" s="8"/>
      <c r="H52" s="8"/>
      <c r="I52" s="9">
        <f t="shared" si="8"/>
        <v>0</v>
      </c>
      <c r="J52" s="6">
        <f t="shared" si="5"/>
        <v>0</v>
      </c>
      <c r="K52" s="6">
        <f t="shared" si="6"/>
        <v>0</v>
      </c>
      <c r="L52" s="13">
        <f>K52*Index!$D$22</f>
        <v>0</v>
      </c>
      <c r="N52" s="8"/>
      <c r="O52" s="6">
        <f t="shared" si="7"/>
        <v>0</v>
      </c>
      <c r="P52" s="6">
        <f>O52*Index!$H$27</f>
        <v>0</v>
      </c>
      <c r="R52" s="8">
        <v>324.51008252822902</v>
      </c>
      <c r="S52" s="9">
        <f t="shared" si="9"/>
        <v>324.51008252822902</v>
      </c>
    </row>
    <row r="53" spans="1:19">
      <c r="A53" s="23" t="s">
        <v>1364</v>
      </c>
      <c r="B53" s="23" t="s">
        <v>132</v>
      </c>
      <c r="C53" s="23" t="s">
        <v>40</v>
      </c>
      <c r="D53" s="7"/>
      <c r="E53" s="7"/>
      <c r="F53" s="7"/>
      <c r="G53" s="8"/>
      <c r="H53" s="8"/>
      <c r="I53" s="9">
        <f t="shared" si="8"/>
        <v>0</v>
      </c>
      <c r="J53" s="6">
        <f t="shared" si="5"/>
        <v>0</v>
      </c>
      <c r="K53" s="6">
        <f t="shared" si="6"/>
        <v>0</v>
      </c>
      <c r="L53" s="13">
        <f>K53*Index!$D$22</f>
        <v>0</v>
      </c>
      <c r="N53" s="8"/>
      <c r="O53" s="6">
        <f t="shared" si="7"/>
        <v>0</v>
      </c>
      <c r="P53" s="6">
        <f>O53*Index!$H$27</f>
        <v>0</v>
      </c>
      <c r="R53" s="8">
        <v>351.84590743453998</v>
      </c>
      <c r="S53" s="9">
        <f t="shared" si="9"/>
        <v>351.84590743453998</v>
      </c>
    </row>
    <row r="54" spans="1:19">
      <c r="A54" s="23" t="s">
        <v>1365</v>
      </c>
      <c r="B54" s="23" t="s">
        <v>133</v>
      </c>
      <c r="C54" s="23" t="s">
        <v>40</v>
      </c>
      <c r="D54" s="7"/>
      <c r="E54" s="7"/>
      <c r="F54" s="7"/>
      <c r="G54" s="8"/>
      <c r="H54" s="8"/>
      <c r="I54" s="9">
        <f t="shared" si="8"/>
        <v>0</v>
      </c>
      <c r="J54" s="6">
        <f t="shared" si="5"/>
        <v>0</v>
      </c>
      <c r="K54" s="6">
        <f t="shared" si="6"/>
        <v>0</v>
      </c>
      <c r="L54" s="13">
        <f>K54*Index!$D$22</f>
        <v>0</v>
      </c>
      <c r="N54" s="8"/>
      <c r="O54" s="6">
        <f t="shared" si="7"/>
        <v>0</v>
      </c>
      <c r="P54" s="6">
        <f>O54*Index!$H$27</f>
        <v>0</v>
      </c>
      <c r="R54" s="8">
        <v>366.507546896017</v>
      </c>
      <c r="S54" s="9">
        <f t="shared" si="9"/>
        <v>366.507546896017</v>
      </c>
    </row>
    <row r="55" spans="1:19">
      <c r="A55" s="23" t="s">
        <v>1366</v>
      </c>
      <c r="B55" s="23" t="s">
        <v>134</v>
      </c>
      <c r="C55" s="23" t="s">
        <v>40</v>
      </c>
      <c r="D55" s="7"/>
      <c r="E55" s="7"/>
      <c r="F55" s="7"/>
      <c r="G55" s="8"/>
      <c r="H55" s="8"/>
      <c r="I55" s="9">
        <f t="shared" si="8"/>
        <v>0</v>
      </c>
      <c r="J55" s="6">
        <f t="shared" si="5"/>
        <v>0</v>
      </c>
      <c r="K55" s="6">
        <f t="shared" si="6"/>
        <v>0</v>
      </c>
      <c r="L55" s="13">
        <f>K55*Index!$D$22</f>
        <v>0</v>
      </c>
      <c r="N55" s="8"/>
      <c r="O55" s="6">
        <f t="shared" si="7"/>
        <v>0</v>
      </c>
      <c r="P55" s="6">
        <f>O55*Index!$H$27</f>
        <v>0</v>
      </c>
      <c r="R55" s="8">
        <v>289.28731442152798</v>
      </c>
      <c r="S55" s="9">
        <f t="shared" si="9"/>
        <v>289.28731442152798</v>
      </c>
    </row>
    <row r="56" spans="1:19">
      <c r="A56" s="23" t="s">
        <v>1367</v>
      </c>
      <c r="B56" s="23" t="s">
        <v>135</v>
      </c>
      <c r="C56" s="23" t="s">
        <v>40</v>
      </c>
      <c r="D56" s="7"/>
      <c r="E56" s="7"/>
      <c r="F56" s="7"/>
      <c r="G56" s="8"/>
      <c r="H56" s="8"/>
      <c r="I56" s="9">
        <f t="shared" si="8"/>
        <v>0</v>
      </c>
      <c r="J56" s="6">
        <f t="shared" si="5"/>
        <v>0</v>
      </c>
      <c r="K56" s="6">
        <f t="shared" si="6"/>
        <v>0</v>
      </c>
      <c r="L56" s="13">
        <f>K56*Index!$D$22</f>
        <v>0</v>
      </c>
      <c r="N56" s="8"/>
      <c r="O56" s="6">
        <f t="shared" si="7"/>
        <v>0</v>
      </c>
      <c r="P56" s="6">
        <f>O56*Index!$H$27</f>
        <v>0</v>
      </c>
      <c r="R56" s="8">
        <v>402.69229749229902</v>
      </c>
      <c r="S56" s="9">
        <f t="shared" si="9"/>
        <v>402.69229749229902</v>
      </c>
    </row>
    <row r="57" spans="1:19">
      <c r="A57" s="23" t="s">
        <v>1368</v>
      </c>
      <c r="B57" s="23" t="s">
        <v>136</v>
      </c>
      <c r="C57" s="23" t="s">
        <v>40</v>
      </c>
      <c r="D57" s="7"/>
      <c r="E57" s="7"/>
      <c r="F57" s="7"/>
      <c r="G57" s="8"/>
      <c r="H57" s="8"/>
      <c r="I57" s="9">
        <f t="shared" si="8"/>
        <v>0</v>
      </c>
      <c r="J57" s="6">
        <f t="shared" si="5"/>
        <v>0</v>
      </c>
      <c r="K57" s="6">
        <f t="shared" si="6"/>
        <v>0</v>
      </c>
      <c r="L57" s="13">
        <f>K57*Index!$D$22</f>
        <v>0</v>
      </c>
      <c r="N57" s="8"/>
      <c r="O57" s="6">
        <f t="shared" si="7"/>
        <v>0</v>
      </c>
      <c r="P57" s="6">
        <f>O57*Index!$H$27</f>
        <v>0</v>
      </c>
      <c r="R57" s="8">
        <v>635.79838188168003</v>
      </c>
      <c r="S57" s="9">
        <f t="shared" si="9"/>
        <v>635.79838188168003</v>
      </c>
    </row>
    <row r="58" spans="1:19">
      <c r="A58" s="23" t="s">
        <v>1369</v>
      </c>
      <c r="B58" s="23" t="s">
        <v>137</v>
      </c>
      <c r="C58" s="23" t="s">
        <v>40</v>
      </c>
      <c r="D58" s="7"/>
      <c r="E58" s="7"/>
      <c r="F58" s="7"/>
      <c r="G58" s="8"/>
      <c r="H58" s="8"/>
      <c r="I58" s="9">
        <f t="shared" si="8"/>
        <v>0</v>
      </c>
      <c r="J58" s="6">
        <f t="shared" si="5"/>
        <v>0</v>
      </c>
      <c r="K58" s="6">
        <f t="shared" si="6"/>
        <v>0</v>
      </c>
      <c r="L58" s="13">
        <f>K58*Index!$D$22</f>
        <v>0</v>
      </c>
      <c r="N58" s="8"/>
      <c r="O58" s="6">
        <f t="shared" si="7"/>
        <v>0</v>
      </c>
      <c r="P58" s="6">
        <f>O58*Index!$H$27</f>
        <v>0</v>
      </c>
      <c r="R58" s="8">
        <v>535.63550616307396</v>
      </c>
      <c r="S58" s="9">
        <f t="shared" si="9"/>
        <v>535.63550616307396</v>
      </c>
    </row>
    <row r="59" spans="1:19">
      <c r="A59" s="23" t="s">
        <v>1370</v>
      </c>
      <c r="B59" s="23" t="s">
        <v>138</v>
      </c>
      <c r="C59" s="23" t="s">
        <v>40</v>
      </c>
      <c r="D59" s="7"/>
      <c r="E59" s="7"/>
      <c r="F59" s="7"/>
      <c r="G59" s="8"/>
      <c r="H59" s="8"/>
      <c r="I59" s="9">
        <f t="shared" si="8"/>
        <v>0</v>
      </c>
      <c r="J59" s="6">
        <f t="shared" si="5"/>
        <v>0</v>
      </c>
      <c r="K59" s="6">
        <f t="shared" si="6"/>
        <v>0</v>
      </c>
      <c r="L59" s="13">
        <f>K59*Index!$D$22</f>
        <v>0</v>
      </c>
      <c r="N59" s="8"/>
      <c r="O59" s="6">
        <f t="shared" si="7"/>
        <v>0</v>
      </c>
      <c r="P59" s="6">
        <f>O59*Index!$H$27</f>
        <v>0</v>
      </c>
      <c r="R59" s="8">
        <v>372.87048964526201</v>
      </c>
      <c r="S59" s="9">
        <f t="shared" si="9"/>
        <v>372.87048964526201</v>
      </c>
    </row>
    <row r="60" spans="1:19">
      <c r="A60" s="23" t="s">
        <v>1371</v>
      </c>
      <c r="B60" s="23" t="s">
        <v>139</v>
      </c>
      <c r="C60" s="23" t="s">
        <v>40</v>
      </c>
      <c r="D60" s="7"/>
      <c r="E60" s="7"/>
      <c r="F60" s="7"/>
      <c r="G60" s="8"/>
      <c r="H60" s="8"/>
      <c r="I60" s="9">
        <f t="shared" si="8"/>
        <v>0</v>
      </c>
      <c r="J60" s="6">
        <f t="shared" si="5"/>
        <v>0</v>
      </c>
      <c r="K60" s="6">
        <f t="shared" si="6"/>
        <v>0</v>
      </c>
      <c r="L60" s="13">
        <f>K60*Index!$D$22</f>
        <v>0</v>
      </c>
      <c r="N60" s="8"/>
      <c r="O60" s="6">
        <f t="shared" si="7"/>
        <v>0</v>
      </c>
      <c r="P60" s="6">
        <f>O60*Index!$H$27</f>
        <v>0</v>
      </c>
      <c r="R60" s="8">
        <v>385.58187077000201</v>
      </c>
      <c r="S60" s="9">
        <f t="shared" si="9"/>
        <v>385.58187077000201</v>
      </c>
    </row>
    <row r="61" spans="1:19">
      <c r="A61" s="23" t="s">
        <v>1372</v>
      </c>
      <c r="B61" s="23" t="s">
        <v>140</v>
      </c>
      <c r="C61" s="23" t="s">
        <v>40</v>
      </c>
      <c r="D61" s="7"/>
      <c r="E61" s="7"/>
      <c r="F61" s="7"/>
      <c r="G61" s="8"/>
      <c r="H61" s="8"/>
      <c r="I61" s="9">
        <f t="shared" si="8"/>
        <v>0</v>
      </c>
      <c r="J61" s="6">
        <f t="shared" si="5"/>
        <v>0</v>
      </c>
      <c r="K61" s="6">
        <f t="shared" si="6"/>
        <v>0</v>
      </c>
      <c r="L61" s="13">
        <f>K61*Index!$D$22</f>
        <v>0</v>
      </c>
      <c r="N61" s="8"/>
      <c r="O61" s="6">
        <f t="shared" si="7"/>
        <v>0</v>
      </c>
      <c r="P61" s="6">
        <f>O61*Index!$H$27</f>
        <v>0</v>
      </c>
      <c r="R61" s="8">
        <v>419.82274336143701</v>
      </c>
      <c r="S61" s="9">
        <f t="shared" si="9"/>
        <v>419.82274336143701</v>
      </c>
    </row>
    <row r="62" spans="1:19">
      <c r="A62" s="23" t="s">
        <v>1373</v>
      </c>
      <c r="B62" s="23" t="s">
        <v>141</v>
      </c>
      <c r="C62" s="23" t="s">
        <v>40</v>
      </c>
      <c r="D62" s="7"/>
      <c r="E62" s="7"/>
      <c r="F62" s="7"/>
      <c r="G62" s="8"/>
      <c r="H62" s="8"/>
      <c r="I62" s="9">
        <f t="shared" si="8"/>
        <v>0</v>
      </c>
      <c r="J62" s="6">
        <f t="shared" si="5"/>
        <v>0</v>
      </c>
      <c r="K62" s="6">
        <f t="shared" si="6"/>
        <v>0</v>
      </c>
      <c r="L62" s="13">
        <f>K62*Index!$D$22</f>
        <v>0</v>
      </c>
      <c r="N62" s="8"/>
      <c r="O62" s="6">
        <f t="shared" si="7"/>
        <v>0</v>
      </c>
      <c r="P62" s="6">
        <f>O62*Index!$H$27</f>
        <v>0</v>
      </c>
      <c r="R62" s="8">
        <v>441.45455622305599</v>
      </c>
      <c r="S62" s="9">
        <f t="shared" si="9"/>
        <v>441.45455622305599</v>
      </c>
    </row>
    <row r="63" spans="1:19">
      <c r="A63" s="23" t="s">
        <v>1374</v>
      </c>
      <c r="B63" s="23" t="s">
        <v>142</v>
      </c>
      <c r="C63" s="23" t="s">
        <v>40</v>
      </c>
      <c r="D63" s="7"/>
      <c r="E63" s="7"/>
      <c r="F63" s="7"/>
      <c r="G63" s="8"/>
      <c r="H63" s="8"/>
      <c r="I63" s="9">
        <f t="shared" si="8"/>
        <v>0</v>
      </c>
      <c r="J63" s="6">
        <f t="shared" si="5"/>
        <v>0</v>
      </c>
      <c r="K63" s="6">
        <f t="shared" si="6"/>
        <v>0</v>
      </c>
      <c r="L63" s="13">
        <f>K63*Index!$D$22</f>
        <v>0</v>
      </c>
      <c r="N63" s="8"/>
      <c r="O63" s="6">
        <f t="shared" si="7"/>
        <v>0</v>
      </c>
      <c r="P63" s="6">
        <f>O63*Index!$H$27</f>
        <v>0</v>
      </c>
      <c r="R63" s="8">
        <v>346.76972673559902</v>
      </c>
      <c r="S63" s="9">
        <f t="shared" si="9"/>
        <v>346.76972673559902</v>
      </c>
    </row>
    <row r="64" spans="1:19">
      <c r="A64" s="23" t="s">
        <v>1375</v>
      </c>
      <c r="B64" s="23" t="s">
        <v>143</v>
      </c>
      <c r="C64" s="23" t="s">
        <v>40</v>
      </c>
      <c r="D64" s="7"/>
      <c r="E64" s="7"/>
      <c r="F64" s="7"/>
      <c r="G64" s="8"/>
      <c r="H64" s="8"/>
      <c r="I64" s="9">
        <f t="shared" si="8"/>
        <v>0</v>
      </c>
      <c r="J64" s="6">
        <f t="shared" si="5"/>
        <v>0</v>
      </c>
      <c r="K64" s="6">
        <f t="shared" si="6"/>
        <v>0</v>
      </c>
      <c r="L64" s="13">
        <f>K64*Index!$D$22</f>
        <v>0</v>
      </c>
      <c r="N64" s="8"/>
      <c r="O64" s="6">
        <f t="shared" si="7"/>
        <v>0</v>
      </c>
      <c r="P64" s="6">
        <f>O64*Index!$H$27</f>
        <v>0</v>
      </c>
      <c r="R64" s="8">
        <v>497.98428893964598</v>
      </c>
      <c r="S64" s="9">
        <f t="shared" si="9"/>
        <v>497.98428893964598</v>
      </c>
    </row>
    <row r="65" spans="1:19">
      <c r="A65" s="23" t="s">
        <v>1376</v>
      </c>
      <c r="B65" s="23" t="s">
        <v>144</v>
      </c>
      <c r="C65" s="23" t="s">
        <v>40</v>
      </c>
      <c r="D65" s="7"/>
      <c r="E65" s="7"/>
      <c r="F65" s="7"/>
      <c r="G65" s="8"/>
      <c r="H65" s="8"/>
      <c r="I65" s="9">
        <f t="shared" si="8"/>
        <v>0</v>
      </c>
      <c r="J65" s="6">
        <f t="shared" si="5"/>
        <v>0</v>
      </c>
      <c r="K65" s="6">
        <f t="shared" si="6"/>
        <v>0</v>
      </c>
      <c r="L65" s="13">
        <f>K65*Index!$D$22</f>
        <v>0</v>
      </c>
      <c r="N65" s="8"/>
      <c r="O65" s="6">
        <f t="shared" si="7"/>
        <v>0</v>
      </c>
      <c r="P65" s="6">
        <f>O65*Index!$H$27</f>
        <v>0</v>
      </c>
      <c r="R65" s="8">
        <v>786.73662400354499</v>
      </c>
      <c r="S65" s="9">
        <f t="shared" si="9"/>
        <v>786.73662400354499</v>
      </c>
    </row>
    <row r="66" spans="1:19">
      <c r="A66" s="23" t="s">
        <v>1377</v>
      </c>
      <c r="B66" s="23" t="s">
        <v>145</v>
      </c>
      <c r="C66" s="23" t="s">
        <v>40</v>
      </c>
      <c r="D66" s="7"/>
      <c r="E66" s="7"/>
      <c r="F66" s="7"/>
      <c r="G66" s="8"/>
      <c r="H66" s="8"/>
      <c r="I66" s="9">
        <f t="shared" si="8"/>
        <v>0</v>
      </c>
      <c r="J66" s="6">
        <f t="shared" ref="J66:J97" si="10">H66*(1.0041)</f>
        <v>0</v>
      </c>
      <c r="K66" s="6">
        <f t="shared" ref="K66:K97" si="11">J66*(1.0155)</f>
        <v>0</v>
      </c>
      <c r="L66" s="13">
        <f>K66*Index!$D$22</f>
        <v>0</v>
      </c>
      <c r="N66" s="8"/>
      <c r="O66" s="6">
        <f t="shared" ref="O66:O97" si="12">N66*(1.0155)</f>
        <v>0</v>
      </c>
      <c r="P66" s="6">
        <f>O66*Index!$H$27</f>
        <v>0</v>
      </c>
      <c r="R66" s="8">
        <v>662.10416703173098</v>
      </c>
      <c r="S66" s="9">
        <f t="shared" si="9"/>
        <v>662.10416703173098</v>
      </c>
    </row>
    <row r="67" spans="1:19">
      <c r="A67" s="23" t="s">
        <v>1378</v>
      </c>
      <c r="B67" s="23" t="s">
        <v>146</v>
      </c>
      <c r="C67" s="23" t="s">
        <v>40</v>
      </c>
      <c r="D67" s="7"/>
      <c r="E67" s="7"/>
      <c r="F67" s="7"/>
      <c r="G67" s="8"/>
      <c r="H67" s="8"/>
      <c r="I67" s="9">
        <f t="shared" si="8"/>
        <v>0</v>
      </c>
      <c r="J67" s="6">
        <f t="shared" si="10"/>
        <v>0</v>
      </c>
      <c r="K67" s="6">
        <f t="shared" si="11"/>
        <v>0</v>
      </c>
      <c r="L67" s="13">
        <f>K67*Index!$D$22</f>
        <v>0</v>
      </c>
      <c r="N67" s="8"/>
      <c r="O67" s="6">
        <f t="shared" si="12"/>
        <v>0</v>
      </c>
      <c r="P67" s="6">
        <f>O67*Index!$H$27</f>
        <v>0</v>
      </c>
      <c r="R67" s="8">
        <v>460.99139312095599</v>
      </c>
      <c r="S67" s="9">
        <f t="shared" si="9"/>
        <v>460.99139312095599</v>
      </c>
    </row>
    <row r="68" spans="1:19">
      <c r="A68" s="23" t="s">
        <v>1379</v>
      </c>
      <c r="B68" s="23" t="s">
        <v>147</v>
      </c>
      <c r="C68" s="23" t="s">
        <v>40</v>
      </c>
      <c r="D68" s="7"/>
      <c r="E68" s="7"/>
      <c r="F68" s="7"/>
      <c r="G68" s="8"/>
      <c r="H68" s="8"/>
      <c r="I68" s="9">
        <f t="shared" si="8"/>
        <v>0</v>
      </c>
      <c r="J68" s="6">
        <f t="shared" si="10"/>
        <v>0</v>
      </c>
      <c r="K68" s="6">
        <f t="shared" si="11"/>
        <v>0</v>
      </c>
      <c r="L68" s="13">
        <f>K68*Index!$D$22</f>
        <v>0</v>
      </c>
      <c r="N68" s="8"/>
      <c r="O68" s="6">
        <f t="shared" si="12"/>
        <v>0</v>
      </c>
      <c r="P68" s="6">
        <f>O68*Index!$H$27</f>
        <v>0</v>
      </c>
      <c r="R68" s="8">
        <v>477.04300594997</v>
      </c>
      <c r="S68" s="9">
        <f t="shared" si="9"/>
        <v>477.04300594997</v>
      </c>
    </row>
    <row r="69" spans="1:19">
      <c r="A69" s="23" t="s">
        <v>1380</v>
      </c>
      <c r="B69" s="23" t="s">
        <v>148</v>
      </c>
      <c r="C69" s="23" t="s">
        <v>40</v>
      </c>
      <c r="D69" s="7"/>
      <c r="E69" s="7"/>
      <c r="F69" s="7"/>
      <c r="G69" s="8"/>
      <c r="H69" s="8"/>
      <c r="I69" s="9">
        <f t="shared" si="8"/>
        <v>0</v>
      </c>
      <c r="J69" s="6">
        <f t="shared" si="10"/>
        <v>0</v>
      </c>
      <c r="K69" s="6">
        <f t="shared" si="11"/>
        <v>0</v>
      </c>
      <c r="L69" s="13">
        <f>K69*Index!$D$22</f>
        <v>0</v>
      </c>
      <c r="N69" s="8"/>
      <c r="O69" s="6">
        <f t="shared" si="12"/>
        <v>0</v>
      </c>
      <c r="P69" s="6">
        <f>O69*Index!$H$27</f>
        <v>0</v>
      </c>
      <c r="R69" s="8">
        <v>518.93700788471301</v>
      </c>
      <c r="S69" s="9">
        <f t="shared" si="9"/>
        <v>518.93700788471301</v>
      </c>
    </row>
    <row r="70" spans="1:19">
      <c r="A70" s="23" t="s">
        <v>1381</v>
      </c>
      <c r="B70" s="23" t="s">
        <v>149</v>
      </c>
      <c r="C70" s="23" t="s">
        <v>40</v>
      </c>
      <c r="D70" s="7"/>
      <c r="E70" s="7"/>
      <c r="F70" s="7"/>
      <c r="G70" s="8"/>
      <c r="H70" s="8"/>
      <c r="I70" s="9">
        <f t="shared" si="8"/>
        <v>0</v>
      </c>
      <c r="J70" s="6">
        <f t="shared" si="10"/>
        <v>0</v>
      </c>
      <c r="K70" s="6">
        <f t="shared" si="11"/>
        <v>0</v>
      </c>
      <c r="L70" s="13">
        <f>K70*Index!$D$22</f>
        <v>0</v>
      </c>
      <c r="N70" s="8"/>
      <c r="O70" s="6">
        <f t="shared" si="12"/>
        <v>0</v>
      </c>
      <c r="P70" s="6">
        <f>O70*Index!$H$27</f>
        <v>0</v>
      </c>
      <c r="R70" s="8">
        <v>544.29805104069305</v>
      </c>
      <c r="S70" s="9">
        <f t="shared" si="9"/>
        <v>544.29805104069305</v>
      </c>
    </row>
    <row r="71" spans="1:19">
      <c r="A71" s="23" t="s">
        <v>1382</v>
      </c>
      <c r="B71" s="23" t="s">
        <v>150</v>
      </c>
      <c r="C71" s="23" t="s">
        <v>40</v>
      </c>
      <c r="D71" s="7"/>
      <c r="E71" s="7"/>
      <c r="F71" s="7"/>
      <c r="G71" s="8"/>
      <c r="H71" s="8"/>
      <c r="I71" s="9">
        <f t="shared" ref="I71:I102" si="13">ROUND(G71*SUM(D71:E71),2)</f>
        <v>0</v>
      </c>
      <c r="J71" s="6">
        <f t="shared" si="10"/>
        <v>0</v>
      </c>
      <c r="K71" s="6">
        <f t="shared" si="11"/>
        <v>0</v>
      </c>
      <c r="L71" s="13">
        <f>K71*Index!$D$22</f>
        <v>0</v>
      </c>
      <c r="N71" s="8"/>
      <c r="O71" s="6">
        <f t="shared" si="12"/>
        <v>0</v>
      </c>
      <c r="P71" s="6">
        <f>O71*Index!$H$27</f>
        <v>0</v>
      </c>
      <c r="R71" s="8">
        <v>427.95938082580699</v>
      </c>
      <c r="S71" s="9">
        <f t="shared" si="9"/>
        <v>427.95938082580699</v>
      </c>
    </row>
    <row r="72" spans="1:19">
      <c r="A72" s="23" t="s">
        <v>1383</v>
      </c>
      <c r="B72" s="23" t="s">
        <v>151</v>
      </c>
      <c r="C72" s="23" t="s">
        <v>40</v>
      </c>
      <c r="D72" s="7"/>
      <c r="E72" s="7"/>
      <c r="F72" s="7"/>
      <c r="G72" s="8"/>
      <c r="H72" s="8"/>
      <c r="I72" s="9">
        <f t="shared" si="13"/>
        <v>0</v>
      </c>
      <c r="J72" s="6">
        <f t="shared" si="10"/>
        <v>0</v>
      </c>
      <c r="K72" s="6">
        <f t="shared" si="11"/>
        <v>0</v>
      </c>
      <c r="L72" s="13">
        <f>K72*Index!$D$22</f>
        <v>0</v>
      </c>
      <c r="N72" s="8"/>
      <c r="O72" s="6">
        <f t="shared" si="12"/>
        <v>0</v>
      </c>
      <c r="P72" s="6">
        <f>O72*Index!$H$27</f>
        <v>0</v>
      </c>
      <c r="R72" s="8">
        <v>639.25481121342295</v>
      </c>
      <c r="S72" s="9">
        <f t="shared" si="9"/>
        <v>639.25481121342295</v>
      </c>
    </row>
    <row r="73" spans="1:19">
      <c r="A73" s="23" t="s">
        <v>1384</v>
      </c>
      <c r="B73" s="23" t="s">
        <v>152</v>
      </c>
      <c r="C73" s="23" t="s">
        <v>40</v>
      </c>
      <c r="D73" s="7"/>
      <c r="E73" s="7"/>
      <c r="F73" s="7"/>
      <c r="G73" s="8"/>
      <c r="H73" s="8"/>
      <c r="I73" s="9">
        <f t="shared" si="13"/>
        <v>0</v>
      </c>
      <c r="J73" s="6">
        <f t="shared" si="10"/>
        <v>0</v>
      </c>
      <c r="K73" s="6">
        <f t="shared" si="11"/>
        <v>0</v>
      </c>
      <c r="L73" s="13">
        <f>K73*Index!$D$22</f>
        <v>0</v>
      </c>
      <c r="N73" s="8"/>
      <c r="O73" s="6">
        <f t="shared" si="12"/>
        <v>0</v>
      </c>
      <c r="P73" s="6">
        <f>O73*Index!$H$27</f>
        <v>0</v>
      </c>
      <c r="R73" s="8">
        <v>1013.55610229031</v>
      </c>
      <c r="S73" s="9">
        <f t="shared" si="9"/>
        <v>1013.55610229031</v>
      </c>
    </row>
    <row r="74" spans="1:19">
      <c r="A74" s="23" t="s">
        <v>1385</v>
      </c>
      <c r="B74" s="23" t="s">
        <v>153</v>
      </c>
      <c r="C74" s="23" t="s">
        <v>40</v>
      </c>
      <c r="D74" s="7"/>
      <c r="E74" s="7"/>
      <c r="F74" s="7"/>
      <c r="G74" s="8"/>
      <c r="H74" s="8"/>
      <c r="I74" s="9">
        <f t="shared" si="13"/>
        <v>0</v>
      </c>
      <c r="J74" s="6">
        <f t="shared" si="10"/>
        <v>0</v>
      </c>
      <c r="K74" s="6">
        <f t="shared" si="11"/>
        <v>0</v>
      </c>
      <c r="L74" s="13">
        <f>K74*Index!$D$22</f>
        <v>0</v>
      </c>
      <c r="N74" s="8"/>
      <c r="O74" s="6">
        <f t="shared" si="12"/>
        <v>0</v>
      </c>
      <c r="P74" s="6">
        <f>O74*Index!$H$27</f>
        <v>0</v>
      </c>
      <c r="R74" s="8">
        <v>847.60566167177603</v>
      </c>
      <c r="S74" s="9">
        <f t="shared" ref="S74:S105" si="14">R74</f>
        <v>847.60566167177603</v>
      </c>
    </row>
    <row r="75" spans="1:19">
      <c r="A75" s="23" t="s">
        <v>1386</v>
      </c>
      <c r="B75" s="23" t="s">
        <v>154</v>
      </c>
      <c r="C75" s="23" t="s">
        <v>40</v>
      </c>
      <c r="D75" s="7"/>
      <c r="E75" s="7"/>
      <c r="F75" s="7"/>
      <c r="G75" s="8"/>
      <c r="H75" s="8"/>
      <c r="I75" s="9">
        <f t="shared" si="13"/>
        <v>0</v>
      </c>
      <c r="J75" s="6">
        <f t="shared" si="10"/>
        <v>0</v>
      </c>
      <c r="K75" s="6">
        <f t="shared" si="11"/>
        <v>0</v>
      </c>
      <c r="L75" s="13">
        <f>K75*Index!$D$22</f>
        <v>0</v>
      </c>
      <c r="N75" s="8"/>
      <c r="O75" s="6">
        <f t="shared" si="12"/>
        <v>0</v>
      </c>
      <c r="P75" s="6">
        <f>O75*Index!$H$27</f>
        <v>0</v>
      </c>
      <c r="R75" s="8">
        <v>598.11628999118795</v>
      </c>
      <c r="S75" s="9">
        <f t="shared" si="14"/>
        <v>598.11628999118795</v>
      </c>
    </row>
    <row r="76" spans="1:19">
      <c r="A76" s="23" t="s">
        <v>1387</v>
      </c>
      <c r="B76" s="23" t="s">
        <v>155</v>
      </c>
      <c r="C76" s="23" t="s">
        <v>40</v>
      </c>
      <c r="D76" s="7"/>
      <c r="E76" s="7"/>
      <c r="F76" s="7"/>
      <c r="G76" s="8"/>
      <c r="H76" s="8"/>
      <c r="I76" s="9">
        <f t="shared" si="13"/>
        <v>0</v>
      </c>
      <c r="J76" s="6">
        <f t="shared" si="10"/>
        <v>0</v>
      </c>
      <c r="K76" s="6">
        <f t="shared" si="11"/>
        <v>0</v>
      </c>
      <c r="L76" s="13">
        <f>K76*Index!$D$22</f>
        <v>0</v>
      </c>
      <c r="N76" s="8"/>
      <c r="O76" s="6">
        <f t="shared" si="12"/>
        <v>0</v>
      </c>
      <c r="P76" s="6">
        <f>O76*Index!$H$27</f>
        <v>0</v>
      </c>
      <c r="R76" s="8">
        <v>615.22260450591796</v>
      </c>
      <c r="S76" s="9">
        <f t="shared" si="14"/>
        <v>615.22260450591796</v>
      </c>
    </row>
    <row r="77" spans="1:19">
      <c r="A77" s="23" t="s">
        <v>1388</v>
      </c>
      <c r="B77" s="23" t="s">
        <v>156</v>
      </c>
      <c r="C77" s="23" t="s">
        <v>40</v>
      </c>
      <c r="D77" s="7"/>
      <c r="E77" s="7"/>
      <c r="F77" s="7"/>
      <c r="G77" s="8"/>
      <c r="H77" s="8"/>
      <c r="I77" s="9">
        <f t="shared" si="13"/>
        <v>0</v>
      </c>
      <c r="J77" s="6">
        <f t="shared" si="10"/>
        <v>0</v>
      </c>
      <c r="K77" s="6">
        <f t="shared" si="11"/>
        <v>0</v>
      </c>
      <c r="L77" s="13">
        <f>K77*Index!$D$22</f>
        <v>0</v>
      </c>
      <c r="N77" s="8"/>
      <c r="O77" s="6">
        <f t="shared" si="12"/>
        <v>0</v>
      </c>
      <c r="P77" s="6">
        <f>O77*Index!$H$27</f>
        <v>0</v>
      </c>
      <c r="R77" s="8">
        <v>667.82657719387396</v>
      </c>
      <c r="S77" s="9">
        <f t="shared" si="14"/>
        <v>667.82657719387396</v>
      </c>
    </row>
    <row r="78" spans="1:19">
      <c r="A78" s="23" t="s">
        <v>1389</v>
      </c>
      <c r="B78" s="23" t="s">
        <v>157</v>
      </c>
      <c r="C78" s="23" t="s">
        <v>40</v>
      </c>
      <c r="D78" s="7"/>
      <c r="E78" s="7"/>
      <c r="F78" s="7"/>
      <c r="G78" s="8"/>
      <c r="H78" s="8"/>
      <c r="I78" s="9">
        <f t="shared" si="13"/>
        <v>0</v>
      </c>
      <c r="J78" s="6">
        <f t="shared" si="10"/>
        <v>0</v>
      </c>
      <c r="K78" s="6">
        <f t="shared" si="11"/>
        <v>0</v>
      </c>
      <c r="L78" s="13">
        <f>K78*Index!$D$22</f>
        <v>0</v>
      </c>
      <c r="N78" s="8"/>
      <c r="O78" s="6">
        <f t="shared" si="12"/>
        <v>0</v>
      </c>
      <c r="P78" s="6">
        <f>O78*Index!$H$27</f>
        <v>0</v>
      </c>
      <c r="R78" s="8">
        <v>705.23149566787799</v>
      </c>
      <c r="S78" s="9">
        <f t="shared" si="14"/>
        <v>705.23149566787799</v>
      </c>
    </row>
    <row r="79" spans="1:19">
      <c r="A79" s="23" t="s">
        <v>1390</v>
      </c>
      <c r="B79" s="23" t="s">
        <v>158</v>
      </c>
      <c r="C79" s="23" t="s">
        <v>40</v>
      </c>
      <c r="D79" s="7"/>
      <c r="E79" s="7"/>
      <c r="F79" s="7"/>
      <c r="G79" s="8"/>
      <c r="H79" s="8"/>
      <c r="I79" s="9">
        <f t="shared" si="13"/>
        <v>0</v>
      </c>
      <c r="J79" s="6">
        <f t="shared" si="10"/>
        <v>0</v>
      </c>
      <c r="K79" s="6">
        <f t="shared" si="11"/>
        <v>0</v>
      </c>
      <c r="L79" s="13">
        <f>K79*Index!$D$22</f>
        <v>0</v>
      </c>
      <c r="N79" s="8"/>
      <c r="O79" s="6">
        <f t="shared" si="12"/>
        <v>0</v>
      </c>
      <c r="P79" s="6">
        <f>O79*Index!$H$27</f>
        <v>0</v>
      </c>
      <c r="R79" s="8">
        <v>557.33658298831904</v>
      </c>
      <c r="S79" s="9">
        <f t="shared" si="14"/>
        <v>557.33658298831904</v>
      </c>
    </row>
    <row r="80" spans="1:19">
      <c r="A80" s="23" t="s">
        <v>1391</v>
      </c>
      <c r="B80" s="23" t="s">
        <v>159</v>
      </c>
      <c r="C80" s="23" t="s">
        <v>40</v>
      </c>
      <c r="D80" s="7"/>
      <c r="E80" s="7"/>
      <c r="F80" s="7"/>
      <c r="G80" s="8"/>
      <c r="H80" s="8"/>
      <c r="I80" s="9">
        <f t="shared" si="13"/>
        <v>0</v>
      </c>
      <c r="J80" s="6">
        <f t="shared" si="10"/>
        <v>0</v>
      </c>
      <c r="K80" s="6">
        <f t="shared" si="11"/>
        <v>0</v>
      </c>
      <c r="L80" s="13">
        <f>K80*Index!$D$22</f>
        <v>0</v>
      </c>
      <c r="N80" s="8"/>
      <c r="O80" s="6">
        <f t="shared" si="12"/>
        <v>0</v>
      </c>
      <c r="P80" s="6">
        <f>O80*Index!$H$27</f>
        <v>0</v>
      </c>
      <c r="R80" s="8">
        <v>395.23220274087703</v>
      </c>
      <c r="S80" s="9">
        <f t="shared" si="14"/>
        <v>395.23220274087703</v>
      </c>
    </row>
    <row r="81" spans="1:20">
      <c r="A81" s="23" t="s">
        <v>1392</v>
      </c>
      <c r="B81" s="23" t="s">
        <v>160</v>
      </c>
      <c r="C81" s="23" t="s">
        <v>40</v>
      </c>
      <c r="D81" s="7"/>
      <c r="E81" s="7"/>
      <c r="F81" s="7"/>
      <c r="G81" s="8"/>
      <c r="H81" s="8"/>
      <c r="I81" s="9">
        <f t="shared" si="13"/>
        <v>0</v>
      </c>
      <c r="J81" s="6">
        <f t="shared" si="10"/>
        <v>0</v>
      </c>
      <c r="K81" s="6">
        <f t="shared" si="11"/>
        <v>0</v>
      </c>
      <c r="L81" s="13">
        <f>K81*Index!$D$22</f>
        <v>0</v>
      </c>
      <c r="N81" s="8"/>
      <c r="O81" s="6">
        <f t="shared" si="12"/>
        <v>0</v>
      </c>
      <c r="P81" s="6">
        <f>O81*Index!$H$27</f>
        <v>0</v>
      </c>
      <c r="R81" s="8">
        <v>453.74002598500903</v>
      </c>
      <c r="S81" s="9">
        <f t="shared" si="14"/>
        <v>453.74002598500903</v>
      </c>
    </row>
    <row r="82" spans="1:20">
      <c r="A82" s="23" t="s">
        <v>1393</v>
      </c>
      <c r="B82" s="23" t="s">
        <v>161</v>
      </c>
      <c r="C82" s="23" t="s">
        <v>40</v>
      </c>
      <c r="D82" s="7"/>
      <c r="E82" s="7"/>
      <c r="F82" s="7"/>
      <c r="G82" s="7"/>
      <c r="H82" s="8"/>
      <c r="I82" s="9">
        <f t="shared" si="13"/>
        <v>0</v>
      </c>
      <c r="J82" s="6">
        <f t="shared" si="10"/>
        <v>0</v>
      </c>
      <c r="K82" s="6">
        <f t="shared" si="11"/>
        <v>0</v>
      </c>
      <c r="L82" s="13">
        <f>K82*Index!$D$22</f>
        <v>0</v>
      </c>
      <c r="N82" s="8"/>
      <c r="O82" s="6">
        <f t="shared" si="12"/>
        <v>0</v>
      </c>
      <c r="P82" s="6">
        <f>O82*Index!$H$27</f>
        <v>0</v>
      </c>
      <c r="R82" s="8">
        <v>561.32883610752003</v>
      </c>
      <c r="S82" s="9">
        <f t="shared" si="14"/>
        <v>561.32883610752003</v>
      </c>
    </row>
    <row r="83" spans="1:20">
      <c r="A83" s="23" t="s">
        <v>1394</v>
      </c>
      <c r="B83" s="23" t="s">
        <v>162</v>
      </c>
      <c r="C83" s="23" t="s">
        <v>40</v>
      </c>
      <c r="D83" s="7"/>
      <c r="E83" s="7"/>
      <c r="F83" s="7"/>
      <c r="G83" s="7"/>
      <c r="H83" s="8"/>
      <c r="I83" s="9">
        <f t="shared" si="13"/>
        <v>0</v>
      </c>
      <c r="J83" s="6">
        <f t="shared" si="10"/>
        <v>0</v>
      </c>
      <c r="K83" s="6">
        <f t="shared" si="11"/>
        <v>0</v>
      </c>
      <c r="L83" s="13">
        <f>K83*Index!$D$22</f>
        <v>0</v>
      </c>
      <c r="N83" s="8"/>
      <c r="O83" s="6">
        <f t="shared" si="12"/>
        <v>0</v>
      </c>
      <c r="P83" s="6">
        <f>O83*Index!$H$27</f>
        <v>0</v>
      </c>
      <c r="R83" s="8">
        <v>706.19409646092095</v>
      </c>
      <c r="S83" s="9">
        <f t="shared" si="14"/>
        <v>706.19409646092095</v>
      </c>
    </row>
    <row r="84" spans="1:20">
      <c r="A84" s="23" t="s">
        <v>1395</v>
      </c>
      <c r="B84" s="23" t="s">
        <v>163</v>
      </c>
      <c r="C84" s="23" t="s">
        <v>40</v>
      </c>
      <c r="D84" s="7"/>
      <c r="E84" s="7"/>
      <c r="F84" s="7"/>
      <c r="G84" s="7"/>
      <c r="H84" s="8"/>
      <c r="I84" s="9">
        <f t="shared" si="13"/>
        <v>0</v>
      </c>
      <c r="J84" s="6">
        <f t="shared" si="10"/>
        <v>0</v>
      </c>
      <c r="K84" s="6">
        <f t="shared" si="11"/>
        <v>0</v>
      </c>
      <c r="L84" s="13">
        <f>K84*Index!$D$22</f>
        <v>0</v>
      </c>
      <c r="N84" s="8"/>
      <c r="O84" s="6">
        <f t="shared" si="12"/>
        <v>0</v>
      </c>
      <c r="P84" s="6">
        <f>O84*Index!$H$27</f>
        <v>0</v>
      </c>
      <c r="R84" s="8">
        <v>671.96120462253702</v>
      </c>
      <c r="S84" s="9">
        <f t="shared" si="14"/>
        <v>671.96120462253702</v>
      </c>
    </row>
    <row r="85" spans="1:20">
      <c r="A85" s="23" t="s">
        <v>1396</v>
      </c>
      <c r="B85" s="23" t="s">
        <v>164</v>
      </c>
      <c r="C85" s="23" t="s">
        <v>41</v>
      </c>
      <c r="D85" s="7"/>
      <c r="E85" s="7"/>
      <c r="F85" s="7"/>
      <c r="G85" s="7"/>
      <c r="H85" s="8"/>
      <c r="I85" s="9">
        <f t="shared" si="13"/>
        <v>0</v>
      </c>
      <c r="J85" s="6">
        <f t="shared" si="10"/>
        <v>0</v>
      </c>
      <c r="K85" s="6">
        <f t="shared" si="11"/>
        <v>0</v>
      </c>
      <c r="L85" s="13">
        <f>K85*Index!$D$22</f>
        <v>0</v>
      </c>
      <c r="N85" s="8"/>
      <c r="O85" s="6">
        <f t="shared" si="12"/>
        <v>0</v>
      </c>
      <c r="P85" s="6">
        <f>O85*Index!$H$27</f>
        <v>0</v>
      </c>
      <c r="R85" s="8">
        <v>158.00010595594401</v>
      </c>
      <c r="S85" s="9">
        <f t="shared" si="14"/>
        <v>158.00010595594401</v>
      </c>
      <c r="T85" s="16"/>
    </row>
    <row r="86" spans="1:20">
      <c r="A86" s="23" t="s">
        <v>1397</v>
      </c>
      <c r="B86" s="23" t="s">
        <v>165</v>
      </c>
      <c r="C86" s="23" t="s">
        <v>41</v>
      </c>
      <c r="D86" s="7"/>
      <c r="E86" s="7"/>
      <c r="F86" s="7"/>
      <c r="G86" s="7"/>
      <c r="H86" s="8"/>
      <c r="I86" s="9">
        <f t="shared" si="13"/>
        <v>0</v>
      </c>
      <c r="J86" s="6">
        <f t="shared" si="10"/>
        <v>0</v>
      </c>
      <c r="K86" s="6">
        <f t="shared" si="11"/>
        <v>0</v>
      </c>
      <c r="L86" s="13">
        <f>K86*Index!$D$22</f>
        <v>0</v>
      </c>
      <c r="N86" s="8"/>
      <c r="O86" s="6">
        <f t="shared" si="12"/>
        <v>0</v>
      </c>
      <c r="P86" s="6">
        <f>O86*Index!$H$27</f>
        <v>0</v>
      </c>
      <c r="R86" s="8">
        <v>207.50739530259199</v>
      </c>
      <c r="S86" s="9">
        <f t="shared" si="14"/>
        <v>207.50739530259199</v>
      </c>
      <c r="T86" s="16"/>
    </row>
    <row r="87" spans="1:20">
      <c r="A87" s="23" t="s">
        <v>1398</v>
      </c>
      <c r="B87" s="23" t="s">
        <v>166</v>
      </c>
      <c r="C87" s="23" t="s">
        <v>41</v>
      </c>
      <c r="D87" s="7"/>
      <c r="E87" s="7"/>
      <c r="F87" s="7"/>
      <c r="G87" s="7"/>
      <c r="H87" s="8"/>
      <c r="I87" s="9">
        <f t="shared" si="13"/>
        <v>0</v>
      </c>
      <c r="J87" s="6">
        <f t="shared" si="10"/>
        <v>0</v>
      </c>
      <c r="K87" s="6">
        <f t="shared" si="11"/>
        <v>0</v>
      </c>
      <c r="L87" s="13">
        <f>K87*Index!$D$22</f>
        <v>0</v>
      </c>
      <c r="N87" s="8"/>
      <c r="O87" s="6">
        <f t="shared" si="12"/>
        <v>0</v>
      </c>
      <c r="P87" s="6">
        <f>O87*Index!$H$27</f>
        <v>0</v>
      </c>
      <c r="R87" s="8">
        <v>234.98670860434501</v>
      </c>
      <c r="S87" s="9">
        <f t="shared" si="14"/>
        <v>234.98670860434501</v>
      </c>
      <c r="T87" s="16"/>
    </row>
    <row r="88" spans="1:20">
      <c r="A88" s="23" t="s">
        <v>1399</v>
      </c>
      <c r="B88" s="23" t="s">
        <v>167</v>
      </c>
      <c r="C88" s="23" t="s">
        <v>41</v>
      </c>
      <c r="D88" s="7"/>
      <c r="E88" s="7"/>
      <c r="F88" s="7"/>
      <c r="G88" s="7"/>
      <c r="H88" s="8"/>
      <c r="I88" s="9">
        <f t="shared" si="13"/>
        <v>0</v>
      </c>
      <c r="J88" s="6">
        <f t="shared" si="10"/>
        <v>0</v>
      </c>
      <c r="K88" s="6">
        <f t="shared" si="11"/>
        <v>0</v>
      </c>
      <c r="L88" s="13">
        <f>K88*Index!$D$22</f>
        <v>0</v>
      </c>
      <c r="N88" s="8"/>
      <c r="O88" s="6">
        <f t="shared" si="12"/>
        <v>0</v>
      </c>
      <c r="P88" s="6">
        <f>O88*Index!$H$27</f>
        <v>0</v>
      </c>
      <c r="R88" s="8">
        <v>269.78837747939002</v>
      </c>
      <c r="S88" s="9">
        <f t="shared" si="14"/>
        <v>269.78837747939002</v>
      </c>
      <c r="T88" s="16"/>
    </row>
    <row r="89" spans="1:20">
      <c r="A89" s="23" t="s">
        <v>1400</v>
      </c>
      <c r="B89" s="23" t="s">
        <v>168</v>
      </c>
      <c r="C89" s="23" t="s">
        <v>41</v>
      </c>
      <c r="D89" s="7"/>
      <c r="E89" s="7"/>
      <c r="F89" s="7"/>
      <c r="G89" s="7"/>
      <c r="H89" s="8"/>
      <c r="I89" s="9">
        <f t="shared" si="13"/>
        <v>0</v>
      </c>
      <c r="J89" s="6">
        <f t="shared" si="10"/>
        <v>0</v>
      </c>
      <c r="K89" s="6">
        <f t="shared" si="11"/>
        <v>0</v>
      </c>
      <c r="L89" s="13">
        <f>K89*Index!$D$22</f>
        <v>0</v>
      </c>
      <c r="N89" s="8"/>
      <c r="O89" s="6">
        <f t="shared" si="12"/>
        <v>0</v>
      </c>
      <c r="P89" s="6">
        <f>O89*Index!$H$27</f>
        <v>0</v>
      </c>
      <c r="R89" s="8">
        <v>286.64631940393099</v>
      </c>
      <c r="S89" s="9">
        <f t="shared" si="14"/>
        <v>286.64631940393099</v>
      </c>
      <c r="T89" s="16"/>
    </row>
    <row r="90" spans="1:20">
      <c r="A90" s="23" t="s">
        <v>1401</v>
      </c>
      <c r="B90" s="23" t="s">
        <v>169</v>
      </c>
      <c r="C90" s="23" t="s">
        <v>41</v>
      </c>
      <c r="D90" s="7"/>
      <c r="E90" s="7"/>
      <c r="F90" s="7"/>
      <c r="G90" s="7"/>
      <c r="H90" s="8"/>
      <c r="I90" s="9">
        <f t="shared" si="13"/>
        <v>0</v>
      </c>
      <c r="J90" s="6">
        <f t="shared" si="10"/>
        <v>0</v>
      </c>
      <c r="K90" s="6">
        <f t="shared" si="11"/>
        <v>0</v>
      </c>
      <c r="L90" s="13">
        <f>K90*Index!$D$22</f>
        <v>0</v>
      </c>
      <c r="N90" s="8"/>
      <c r="O90" s="6">
        <f t="shared" si="12"/>
        <v>0</v>
      </c>
      <c r="P90" s="6">
        <f>O90*Index!$H$27</f>
        <v>0</v>
      </c>
      <c r="R90" s="8">
        <v>338.87492959870298</v>
      </c>
      <c r="S90" s="9">
        <f t="shared" si="14"/>
        <v>338.87492959870298</v>
      </c>
      <c r="T90" s="16"/>
    </row>
    <row r="91" spans="1:20">
      <c r="A91" s="23" t="s">
        <v>1402</v>
      </c>
      <c r="B91" s="23" t="s">
        <v>170</v>
      </c>
      <c r="C91" s="23" t="s">
        <v>41</v>
      </c>
      <c r="D91" s="7"/>
      <c r="E91" s="7"/>
      <c r="F91" s="7"/>
      <c r="G91" s="7"/>
      <c r="H91" s="8"/>
      <c r="I91" s="9">
        <f t="shared" si="13"/>
        <v>0</v>
      </c>
      <c r="J91" s="6">
        <f t="shared" si="10"/>
        <v>0</v>
      </c>
      <c r="K91" s="6">
        <f t="shared" si="11"/>
        <v>0</v>
      </c>
      <c r="L91" s="13">
        <f>K91*Index!$D$22</f>
        <v>0</v>
      </c>
      <c r="N91" s="8"/>
      <c r="O91" s="6">
        <f t="shared" si="12"/>
        <v>0</v>
      </c>
      <c r="P91" s="6">
        <f>O91*Index!$H$27</f>
        <v>0</v>
      </c>
      <c r="R91" s="8">
        <v>115.493811015151</v>
      </c>
      <c r="S91" s="9">
        <f t="shared" si="14"/>
        <v>115.493811015151</v>
      </c>
      <c r="T91" s="16"/>
    </row>
    <row r="92" spans="1:20">
      <c r="A92" s="23" t="s">
        <v>1403</v>
      </c>
      <c r="B92" s="23" t="s">
        <v>171</v>
      </c>
      <c r="C92" s="23" t="s">
        <v>41</v>
      </c>
      <c r="D92" s="7"/>
      <c r="E92" s="7"/>
      <c r="F92" s="7"/>
      <c r="G92" s="7"/>
      <c r="H92" s="8"/>
      <c r="I92" s="9">
        <f t="shared" si="13"/>
        <v>0</v>
      </c>
      <c r="J92" s="6">
        <f t="shared" si="10"/>
        <v>0</v>
      </c>
      <c r="K92" s="6">
        <f t="shared" si="11"/>
        <v>0</v>
      </c>
      <c r="L92" s="13">
        <f>K92*Index!$D$22</f>
        <v>0</v>
      </c>
      <c r="N92" s="8"/>
      <c r="O92" s="6">
        <f t="shared" si="12"/>
        <v>0</v>
      </c>
      <c r="P92" s="6">
        <f>O92*Index!$H$27</f>
        <v>0</v>
      </c>
      <c r="R92" s="8">
        <v>168.06037373287299</v>
      </c>
      <c r="S92" s="9">
        <f t="shared" si="14"/>
        <v>168.06037373287299</v>
      </c>
      <c r="T92" s="16"/>
    </row>
    <row r="93" spans="1:20">
      <c r="A93" s="23" t="s">
        <v>1404</v>
      </c>
      <c r="B93" s="23" t="s">
        <v>172</v>
      </c>
      <c r="C93" s="23" t="s">
        <v>41</v>
      </c>
      <c r="D93" s="7"/>
      <c r="E93" s="7"/>
      <c r="F93" s="7"/>
      <c r="G93" s="7"/>
      <c r="H93" s="8"/>
      <c r="I93" s="9">
        <f t="shared" si="13"/>
        <v>0</v>
      </c>
      <c r="J93" s="6">
        <f t="shared" si="10"/>
        <v>0</v>
      </c>
      <c r="K93" s="6">
        <f t="shared" si="11"/>
        <v>0</v>
      </c>
      <c r="L93" s="13">
        <f>K93*Index!$D$22</f>
        <v>0</v>
      </c>
      <c r="N93" s="8"/>
      <c r="O93" s="6">
        <f t="shared" si="12"/>
        <v>0</v>
      </c>
      <c r="P93" s="6">
        <f>O93*Index!$H$27</f>
        <v>0</v>
      </c>
      <c r="R93" s="8">
        <v>191.84434408657199</v>
      </c>
      <c r="S93" s="9">
        <f t="shared" si="14"/>
        <v>191.84434408657199</v>
      </c>
      <c r="T93" s="16"/>
    </row>
    <row r="94" spans="1:20">
      <c r="A94" s="23" t="s">
        <v>1405</v>
      </c>
      <c r="B94" s="23" t="s">
        <v>173</v>
      </c>
      <c r="C94" s="23" t="s">
        <v>41</v>
      </c>
      <c r="D94" s="7"/>
      <c r="E94" s="7"/>
      <c r="F94" s="7"/>
      <c r="G94" s="7"/>
      <c r="H94" s="8"/>
      <c r="I94" s="9">
        <f t="shared" si="13"/>
        <v>0</v>
      </c>
      <c r="J94" s="6">
        <f t="shared" si="10"/>
        <v>0</v>
      </c>
      <c r="K94" s="6">
        <f t="shared" si="11"/>
        <v>0</v>
      </c>
      <c r="L94" s="13">
        <f>K94*Index!$D$22</f>
        <v>0</v>
      </c>
      <c r="N94" s="8"/>
      <c r="O94" s="6">
        <f t="shared" si="12"/>
        <v>0</v>
      </c>
      <c r="P94" s="6">
        <f>O94*Index!$H$27</f>
        <v>0</v>
      </c>
      <c r="R94" s="8">
        <v>223.04006561681101</v>
      </c>
      <c r="S94" s="9">
        <f t="shared" si="14"/>
        <v>223.04006561681101</v>
      </c>
      <c r="T94" s="16"/>
    </row>
    <row r="95" spans="1:20">
      <c r="A95" s="23" t="s">
        <v>1406</v>
      </c>
      <c r="B95" s="23" t="s">
        <v>174</v>
      </c>
      <c r="C95" s="23" t="s">
        <v>41</v>
      </c>
      <c r="D95" s="7"/>
      <c r="E95" s="7"/>
      <c r="F95" s="7"/>
      <c r="G95" s="7"/>
      <c r="H95" s="8"/>
      <c r="I95" s="9">
        <f t="shared" si="13"/>
        <v>0</v>
      </c>
      <c r="J95" s="6">
        <f t="shared" si="10"/>
        <v>0</v>
      </c>
      <c r="K95" s="6">
        <f t="shared" si="11"/>
        <v>0</v>
      </c>
      <c r="L95" s="13">
        <f>K95*Index!$D$22</f>
        <v>0</v>
      </c>
      <c r="N95" s="8"/>
      <c r="O95" s="6">
        <f t="shared" si="12"/>
        <v>0</v>
      </c>
      <c r="P95" s="6">
        <f>O95*Index!$H$27</f>
        <v>0</v>
      </c>
      <c r="R95" s="8">
        <v>240.31230566941801</v>
      </c>
      <c r="S95" s="9">
        <f t="shared" si="14"/>
        <v>240.31230566941801</v>
      </c>
      <c r="T95" s="16"/>
    </row>
    <row r="96" spans="1:20">
      <c r="A96" s="23" t="s">
        <v>1407</v>
      </c>
      <c r="B96" s="23" t="s">
        <v>175</v>
      </c>
      <c r="C96" s="23" t="s">
        <v>41</v>
      </c>
      <c r="D96" s="7"/>
      <c r="E96" s="7"/>
      <c r="F96" s="7"/>
      <c r="G96" s="7"/>
      <c r="H96" s="8"/>
      <c r="I96" s="9">
        <f t="shared" si="13"/>
        <v>0</v>
      </c>
      <c r="J96" s="6">
        <f t="shared" si="10"/>
        <v>0</v>
      </c>
      <c r="K96" s="6">
        <f t="shared" si="11"/>
        <v>0</v>
      </c>
      <c r="L96" s="13">
        <f>K96*Index!$D$22</f>
        <v>0</v>
      </c>
      <c r="N96" s="8"/>
      <c r="O96" s="6">
        <f t="shared" si="12"/>
        <v>0</v>
      </c>
      <c r="P96" s="6">
        <f>O96*Index!$H$27</f>
        <v>0</v>
      </c>
      <c r="R96" s="8">
        <v>290.56026977013403</v>
      </c>
      <c r="S96" s="9">
        <f t="shared" si="14"/>
        <v>290.56026977013403</v>
      </c>
      <c r="T96" s="16"/>
    </row>
    <row r="97" spans="1:20">
      <c r="A97" s="23" t="s">
        <v>1408</v>
      </c>
      <c r="B97" s="23" t="s">
        <v>176</v>
      </c>
      <c r="C97" s="23" t="s">
        <v>41</v>
      </c>
      <c r="D97" s="7"/>
      <c r="E97" s="7"/>
      <c r="F97" s="7"/>
      <c r="G97" s="7"/>
      <c r="H97" s="8"/>
      <c r="I97" s="9">
        <f t="shared" si="13"/>
        <v>0</v>
      </c>
      <c r="J97" s="6">
        <f t="shared" si="10"/>
        <v>0</v>
      </c>
      <c r="K97" s="6">
        <f t="shared" si="11"/>
        <v>0</v>
      </c>
      <c r="L97" s="13">
        <f>K97*Index!$D$22</f>
        <v>0</v>
      </c>
      <c r="N97" s="8"/>
      <c r="O97" s="6">
        <f t="shared" si="12"/>
        <v>0</v>
      </c>
      <c r="P97" s="6">
        <f>O97*Index!$H$27</f>
        <v>0</v>
      </c>
      <c r="R97" s="8">
        <v>155.28</v>
      </c>
      <c r="S97" s="9">
        <f t="shared" si="14"/>
        <v>155.28</v>
      </c>
      <c r="T97" s="16"/>
    </row>
    <row r="98" spans="1:20">
      <c r="A98" s="23" t="s">
        <v>1409</v>
      </c>
      <c r="B98" s="23" t="s">
        <v>177</v>
      </c>
      <c r="C98" s="23" t="s">
        <v>41</v>
      </c>
      <c r="D98" s="7"/>
      <c r="E98" s="7"/>
      <c r="F98" s="7"/>
      <c r="G98" s="7"/>
      <c r="H98" s="8"/>
      <c r="I98" s="9">
        <f t="shared" si="13"/>
        <v>0</v>
      </c>
      <c r="J98" s="6">
        <f t="shared" ref="J98:J129" si="15">H98*(1.0041)</f>
        <v>0</v>
      </c>
      <c r="K98" s="6">
        <f t="shared" ref="K98:K129" si="16">J98*(1.0155)</f>
        <v>0</v>
      </c>
      <c r="L98" s="13">
        <f>K98*Index!$D$22</f>
        <v>0</v>
      </c>
      <c r="N98" s="8"/>
      <c r="O98" s="6">
        <f t="shared" ref="O98:O129" si="17">N98*(1.0155)</f>
        <v>0</v>
      </c>
      <c r="P98" s="6">
        <f>O98*Index!$H$27</f>
        <v>0</v>
      </c>
      <c r="R98" s="8">
        <v>172.91</v>
      </c>
      <c r="S98" s="9">
        <f t="shared" si="14"/>
        <v>172.91</v>
      </c>
      <c r="T98" s="16"/>
    </row>
    <row r="99" spans="1:20">
      <c r="A99" s="23" t="s">
        <v>1410</v>
      </c>
      <c r="B99" s="23" t="s">
        <v>178</v>
      </c>
      <c r="C99" s="23" t="s">
        <v>41</v>
      </c>
      <c r="D99" s="7"/>
      <c r="E99" s="7"/>
      <c r="F99" s="7"/>
      <c r="G99" s="7"/>
      <c r="H99" s="8"/>
      <c r="I99" s="9">
        <f t="shared" si="13"/>
        <v>0</v>
      </c>
      <c r="J99" s="6">
        <f t="shared" si="15"/>
        <v>0</v>
      </c>
      <c r="K99" s="6">
        <f t="shared" si="16"/>
        <v>0</v>
      </c>
      <c r="L99" s="13">
        <f>K99*Index!$D$22</f>
        <v>0</v>
      </c>
      <c r="N99" s="8"/>
      <c r="O99" s="6">
        <f t="shared" si="17"/>
        <v>0</v>
      </c>
      <c r="P99" s="6">
        <f>O99*Index!$H$27</f>
        <v>0</v>
      </c>
      <c r="R99" s="8">
        <v>225.66</v>
      </c>
      <c r="S99" s="9">
        <f t="shared" si="14"/>
        <v>225.66</v>
      </c>
      <c r="T99" s="16"/>
    </row>
    <row r="100" spans="1:20">
      <c r="A100" s="23" t="s">
        <v>1411</v>
      </c>
      <c r="B100" s="23" t="s">
        <v>179</v>
      </c>
      <c r="C100" s="23" t="s">
        <v>41</v>
      </c>
      <c r="D100" s="7"/>
      <c r="E100" s="7"/>
      <c r="F100" s="7"/>
      <c r="G100" s="7"/>
      <c r="H100" s="8"/>
      <c r="I100" s="9">
        <f t="shared" si="13"/>
        <v>0</v>
      </c>
      <c r="J100" s="6">
        <f t="shared" si="15"/>
        <v>0</v>
      </c>
      <c r="K100" s="6">
        <f t="shared" si="16"/>
        <v>0</v>
      </c>
      <c r="L100" s="13">
        <f>K100*Index!$D$22</f>
        <v>0</v>
      </c>
      <c r="N100" s="8"/>
      <c r="O100" s="6">
        <f t="shared" si="17"/>
        <v>0</v>
      </c>
      <c r="P100" s="6">
        <f>O100*Index!$H$27</f>
        <v>0</v>
      </c>
      <c r="R100" s="8">
        <v>266.67</v>
      </c>
      <c r="S100" s="9">
        <f t="shared" si="14"/>
        <v>266.67</v>
      </c>
      <c r="T100" s="16"/>
    </row>
    <row r="101" spans="1:20">
      <c r="A101" s="23" t="s">
        <v>1412</v>
      </c>
      <c r="B101" s="23" t="s">
        <v>180</v>
      </c>
      <c r="C101" s="23" t="s">
        <v>41</v>
      </c>
      <c r="D101" s="7"/>
      <c r="E101" s="7"/>
      <c r="F101" s="7"/>
      <c r="G101" s="7"/>
      <c r="H101" s="8"/>
      <c r="I101" s="9">
        <f t="shared" si="13"/>
        <v>0</v>
      </c>
      <c r="J101" s="6">
        <f t="shared" si="15"/>
        <v>0</v>
      </c>
      <c r="K101" s="6">
        <f t="shared" si="16"/>
        <v>0</v>
      </c>
      <c r="L101" s="13">
        <f>K101*Index!$D$22</f>
        <v>0</v>
      </c>
      <c r="N101" s="8"/>
      <c r="O101" s="6">
        <f t="shared" si="17"/>
        <v>0</v>
      </c>
      <c r="P101" s="6">
        <f>O101*Index!$H$27</f>
        <v>0</v>
      </c>
      <c r="R101" s="8">
        <v>345.1</v>
      </c>
      <c r="S101" s="9">
        <f t="shared" si="14"/>
        <v>345.1</v>
      </c>
      <c r="T101" s="16"/>
    </row>
    <row r="102" spans="1:20">
      <c r="A102" s="23" t="s">
        <v>1413</v>
      </c>
      <c r="B102" s="23" t="s">
        <v>181</v>
      </c>
      <c r="C102" s="23" t="s">
        <v>41</v>
      </c>
      <c r="D102" s="7"/>
      <c r="E102" s="7"/>
      <c r="F102" s="7"/>
      <c r="G102" s="7"/>
      <c r="H102" s="8"/>
      <c r="I102" s="9">
        <f t="shared" si="13"/>
        <v>0</v>
      </c>
      <c r="J102" s="6">
        <f t="shared" si="15"/>
        <v>0</v>
      </c>
      <c r="K102" s="6">
        <f t="shared" si="16"/>
        <v>0</v>
      </c>
      <c r="L102" s="13">
        <f>K102*Index!$D$22</f>
        <v>0</v>
      </c>
      <c r="N102" s="8"/>
      <c r="O102" s="6">
        <f t="shared" si="17"/>
        <v>0</v>
      </c>
      <c r="P102" s="6">
        <f>O102*Index!$H$27</f>
        <v>0</v>
      </c>
      <c r="R102" s="8">
        <v>308.73</v>
      </c>
      <c r="S102" s="9">
        <f t="shared" si="14"/>
        <v>308.73</v>
      </c>
      <c r="T102" s="16"/>
    </row>
    <row r="103" spans="1:20">
      <c r="A103" s="23" t="s">
        <v>1414</v>
      </c>
      <c r="B103" s="23" t="s">
        <v>182</v>
      </c>
      <c r="C103" s="23" t="s">
        <v>41</v>
      </c>
      <c r="D103" s="7"/>
      <c r="E103" s="7"/>
      <c r="F103" s="7"/>
      <c r="G103" s="7"/>
      <c r="H103" s="8"/>
      <c r="I103" s="9">
        <f t="shared" ref="I103:I134" si="18">ROUND(G103*SUM(D103:E103),2)</f>
        <v>0</v>
      </c>
      <c r="J103" s="6">
        <f t="shared" si="15"/>
        <v>0</v>
      </c>
      <c r="K103" s="6">
        <f t="shared" si="16"/>
        <v>0</v>
      </c>
      <c r="L103" s="13">
        <f>K103*Index!$D$22</f>
        <v>0</v>
      </c>
      <c r="N103" s="8"/>
      <c r="O103" s="6">
        <f t="shared" si="17"/>
        <v>0</v>
      </c>
      <c r="P103" s="6">
        <f>O103*Index!$H$27</f>
        <v>0</v>
      </c>
      <c r="R103" s="8">
        <v>435.2</v>
      </c>
      <c r="S103" s="9">
        <f t="shared" si="14"/>
        <v>435.2</v>
      </c>
      <c r="T103" s="16"/>
    </row>
    <row r="104" spans="1:20">
      <c r="A104" s="23" t="s">
        <v>1415</v>
      </c>
      <c r="B104" s="23" t="s">
        <v>183</v>
      </c>
      <c r="C104" s="23" t="s">
        <v>41</v>
      </c>
      <c r="D104" s="7"/>
      <c r="E104" s="7"/>
      <c r="F104" s="7"/>
      <c r="G104" s="7"/>
      <c r="H104" s="8"/>
      <c r="I104" s="9">
        <f t="shared" si="18"/>
        <v>0</v>
      </c>
      <c r="J104" s="6">
        <f t="shared" si="15"/>
        <v>0</v>
      </c>
      <c r="K104" s="6">
        <f t="shared" si="16"/>
        <v>0</v>
      </c>
      <c r="L104" s="13">
        <f>K104*Index!$D$22</f>
        <v>0</v>
      </c>
      <c r="N104" s="8"/>
      <c r="O104" s="6">
        <f t="shared" si="17"/>
        <v>0</v>
      </c>
      <c r="P104" s="6">
        <f>O104*Index!$H$27</f>
        <v>0</v>
      </c>
      <c r="R104" s="8">
        <v>99.26</v>
      </c>
      <c r="S104" s="9">
        <f t="shared" si="14"/>
        <v>99.26</v>
      </c>
      <c r="T104" s="16"/>
    </row>
    <row r="105" spans="1:20">
      <c r="A105" s="23" t="s">
        <v>1416</v>
      </c>
      <c r="B105" s="23" t="s">
        <v>184</v>
      </c>
      <c r="C105" s="23" t="s">
        <v>41</v>
      </c>
      <c r="D105" s="7"/>
      <c r="E105" s="7"/>
      <c r="F105" s="7"/>
      <c r="G105" s="7"/>
      <c r="H105" s="8"/>
      <c r="I105" s="9">
        <f t="shared" si="18"/>
        <v>0</v>
      </c>
      <c r="J105" s="6">
        <f t="shared" si="15"/>
        <v>0</v>
      </c>
      <c r="K105" s="6">
        <f t="shared" si="16"/>
        <v>0</v>
      </c>
      <c r="L105" s="13">
        <f>K105*Index!$D$22</f>
        <v>0</v>
      </c>
      <c r="N105" s="8"/>
      <c r="O105" s="6">
        <f t="shared" si="17"/>
        <v>0</v>
      </c>
      <c r="P105" s="6">
        <f>O105*Index!$H$27</f>
        <v>0</v>
      </c>
      <c r="R105" s="8">
        <v>115.8</v>
      </c>
      <c r="S105" s="9">
        <f t="shared" si="14"/>
        <v>115.8</v>
      </c>
      <c r="T105" s="16"/>
    </row>
    <row r="106" spans="1:20">
      <c r="A106" s="23" t="s">
        <v>1417</v>
      </c>
      <c r="B106" s="23" t="s">
        <v>185</v>
      </c>
      <c r="C106" s="23" t="s">
        <v>41</v>
      </c>
      <c r="D106" s="7"/>
      <c r="E106" s="7"/>
      <c r="F106" s="7"/>
      <c r="G106" s="7"/>
      <c r="H106" s="8"/>
      <c r="I106" s="9">
        <f t="shared" si="18"/>
        <v>0</v>
      </c>
      <c r="J106" s="6">
        <f t="shared" si="15"/>
        <v>0</v>
      </c>
      <c r="K106" s="6">
        <f t="shared" si="16"/>
        <v>0</v>
      </c>
      <c r="L106" s="13">
        <f>K106*Index!$D$22</f>
        <v>0</v>
      </c>
      <c r="N106" s="8"/>
      <c r="O106" s="6">
        <f t="shared" si="17"/>
        <v>0</v>
      </c>
      <c r="P106" s="6">
        <f>O106*Index!$H$27</f>
        <v>0</v>
      </c>
      <c r="R106" s="8">
        <v>174.21</v>
      </c>
      <c r="S106" s="9">
        <f t="shared" ref="S106:S137" si="19">R106</f>
        <v>174.21</v>
      </c>
      <c r="T106" s="16"/>
    </row>
    <row r="107" spans="1:20">
      <c r="A107" s="23" t="s">
        <v>1418</v>
      </c>
      <c r="B107" s="23" t="s">
        <v>186</v>
      </c>
      <c r="C107" s="23" t="s">
        <v>41</v>
      </c>
      <c r="D107" s="7"/>
      <c r="E107" s="7"/>
      <c r="F107" s="7"/>
      <c r="G107" s="7"/>
      <c r="H107" s="8"/>
      <c r="I107" s="9">
        <f t="shared" si="18"/>
        <v>0</v>
      </c>
      <c r="J107" s="6">
        <f t="shared" si="15"/>
        <v>0</v>
      </c>
      <c r="K107" s="6">
        <f t="shared" si="16"/>
        <v>0</v>
      </c>
      <c r="L107" s="13">
        <f>K107*Index!$D$22</f>
        <v>0</v>
      </c>
      <c r="N107" s="8"/>
      <c r="O107" s="6">
        <f t="shared" si="17"/>
        <v>0</v>
      </c>
      <c r="P107" s="6">
        <f>O107*Index!$H$27</f>
        <v>0</v>
      </c>
      <c r="R107" s="8">
        <v>218.45</v>
      </c>
      <c r="S107" s="9">
        <f t="shared" si="19"/>
        <v>218.45</v>
      </c>
      <c r="T107" s="16"/>
    </row>
    <row r="108" spans="1:20">
      <c r="A108" s="23" t="s">
        <v>1419</v>
      </c>
      <c r="B108" s="23" t="s">
        <v>187</v>
      </c>
      <c r="C108" s="23" t="s">
        <v>41</v>
      </c>
      <c r="D108" s="7"/>
      <c r="E108" s="7"/>
      <c r="F108" s="7"/>
      <c r="G108" s="7"/>
      <c r="H108" s="8"/>
      <c r="I108" s="9">
        <f t="shared" si="18"/>
        <v>0</v>
      </c>
      <c r="J108" s="6">
        <f t="shared" si="15"/>
        <v>0</v>
      </c>
      <c r="K108" s="6">
        <f t="shared" si="16"/>
        <v>0</v>
      </c>
      <c r="L108" s="13">
        <f>K108*Index!$D$22</f>
        <v>0</v>
      </c>
      <c r="N108" s="8"/>
      <c r="O108" s="6">
        <f t="shared" si="17"/>
        <v>0</v>
      </c>
      <c r="P108" s="6">
        <f>O108*Index!$H$27</f>
        <v>0</v>
      </c>
      <c r="R108" s="8">
        <v>278.01</v>
      </c>
      <c r="S108" s="9">
        <f t="shared" si="19"/>
        <v>278.01</v>
      </c>
      <c r="T108" s="16"/>
    </row>
    <row r="109" spans="1:20">
      <c r="A109" s="23" t="s">
        <v>1420</v>
      </c>
      <c r="B109" s="23" t="s">
        <v>188</v>
      </c>
      <c r="C109" s="23" t="s">
        <v>41</v>
      </c>
      <c r="D109" s="7"/>
      <c r="E109" s="7"/>
      <c r="F109" s="7"/>
      <c r="G109" s="7"/>
      <c r="H109" s="8"/>
      <c r="I109" s="9">
        <f t="shared" si="18"/>
        <v>0</v>
      </c>
      <c r="J109" s="6">
        <f t="shared" si="15"/>
        <v>0</v>
      </c>
      <c r="K109" s="6">
        <f t="shared" si="16"/>
        <v>0</v>
      </c>
      <c r="L109" s="13">
        <f>K109*Index!$D$22</f>
        <v>0</v>
      </c>
      <c r="N109" s="8"/>
      <c r="O109" s="6">
        <f t="shared" si="17"/>
        <v>0</v>
      </c>
      <c r="P109" s="6">
        <f>O109*Index!$H$27</f>
        <v>0</v>
      </c>
      <c r="R109" s="8">
        <v>240.23</v>
      </c>
      <c r="S109" s="9">
        <f t="shared" si="19"/>
        <v>240.23</v>
      </c>
      <c r="T109" s="16"/>
    </row>
    <row r="110" spans="1:20">
      <c r="A110" s="23" t="s">
        <v>1421</v>
      </c>
      <c r="B110" s="23" t="s">
        <v>189</v>
      </c>
      <c r="C110" s="23" t="s">
        <v>41</v>
      </c>
      <c r="D110" s="7"/>
      <c r="E110" s="7"/>
      <c r="F110" s="7"/>
      <c r="G110" s="7"/>
      <c r="H110" s="8"/>
      <c r="I110" s="9">
        <f t="shared" si="18"/>
        <v>0</v>
      </c>
      <c r="J110" s="6">
        <f t="shared" si="15"/>
        <v>0</v>
      </c>
      <c r="K110" s="6">
        <f t="shared" si="16"/>
        <v>0</v>
      </c>
      <c r="L110" s="13">
        <f>K110*Index!$D$22</f>
        <v>0</v>
      </c>
      <c r="N110" s="8"/>
      <c r="O110" s="6">
        <f t="shared" si="17"/>
        <v>0</v>
      </c>
      <c r="P110" s="6">
        <f>O110*Index!$H$27</f>
        <v>0</v>
      </c>
      <c r="R110" s="8">
        <v>341.88</v>
      </c>
      <c r="S110" s="9">
        <f t="shared" si="19"/>
        <v>341.88</v>
      </c>
      <c r="T110" s="16"/>
    </row>
    <row r="111" spans="1:20">
      <c r="A111" s="23" t="s">
        <v>1422</v>
      </c>
      <c r="B111" s="23" t="s">
        <v>190</v>
      </c>
      <c r="C111" s="23" t="s">
        <v>41</v>
      </c>
      <c r="D111" s="7"/>
      <c r="E111" s="7"/>
      <c r="F111" s="7"/>
      <c r="G111" s="7"/>
      <c r="H111" s="8"/>
      <c r="I111" s="9">
        <f t="shared" si="18"/>
        <v>0</v>
      </c>
      <c r="J111" s="6">
        <f t="shared" si="15"/>
        <v>0</v>
      </c>
      <c r="K111" s="6">
        <f t="shared" si="16"/>
        <v>0</v>
      </c>
      <c r="L111" s="13">
        <f>K111*Index!$D$22</f>
        <v>0</v>
      </c>
      <c r="N111" s="8"/>
      <c r="O111" s="6">
        <f t="shared" si="17"/>
        <v>0</v>
      </c>
      <c r="P111" s="6">
        <f>O111*Index!$H$27</f>
        <v>0</v>
      </c>
      <c r="R111" s="8">
        <v>75.569999999999993</v>
      </c>
      <c r="S111" s="9">
        <f t="shared" si="19"/>
        <v>75.569999999999993</v>
      </c>
      <c r="T111" s="16"/>
    </row>
    <row r="112" spans="1:20">
      <c r="A112" s="23" t="s">
        <v>1423</v>
      </c>
      <c r="B112" s="23" t="s">
        <v>191</v>
      </c>
      <c r="C112" s="23" t="s">
        <v>41</v>
      </c>
      <c r="D112" s="7"/>
      <c r="E112" s="7"/>
      <c r="F112" s="7"/>
      <c r="G112" s="7"/>
      <c r="H112" s="8"/>
      <c r="I112" s="9">
        <f t="shared" si="18"/>
        <v>0</v>
      </c>
      <c r="J112" s="6">
        <f t="shared" si="15"/>
        <v>0</v>
      </c>
      <c r="K112" s="6">
        <f t="shared" si="16"/>
        <v>0</v>
      </c>
      <c r="L112" s="13">
        <f>K112*Index!$D$22</f>
        <v>0</v>
      </c>
      <c r="N112" s="8"/>
      <c r="O112" s="6">
        <f t="shared" si="17"/>
        <v>0</v>
      </c>
      <c r="P112" s="6">
        <f>O112*Index!$H$27</f>
        <v>0</v>
      </c>
      <c r="R112" s="8">
        <v>80.930000000000007</v>
      </c>
      <c r="S112" s="9">
        <f t="shared" si="19"/>
        <v>80.930000000000007</v>
      </c>
      <c r="T112" s="16"/>
    </row>
    <row r="113" spans="1:20">
      <c r="A113" s="23" t="s">
        <v>1424</v>
      </c>
      <c r="B113" s="23" t="s">
        <v>192</v>
      </c>
      <c r="C113" s="23" t="s">
        <v>41</v>
      </c>
      <c r="D113" s="7"/>
      <c r="E113" s="7"/>
      <c r="F113" s="7"/>
      <c r="G113" s="7"/>
      <c r="H113" s="8"/>
      <c r="I113" s="9">
        <f t="shared" si="18"/>
        <v>0</v>
      </c>
      <c r="J113" s="6">
        <f t="shared" si="15"/>
        <v>0</v>
      </c>
      <c r="K113" s="6">
        <f t="shared" si="16"/>
        <v>0</v>
      </c>
      <c r="L113" s="13">
        <f>K113*Index!$D$22</f>
        <v>0</v>
      </c>
      <c r="N113" s="8"/>
      <c r="O113" s="6">
        <f t="shared" si="17"/>
        <v>0</v>
      </c>
      <c r="P113" s="6">
        <f>O113*Index!$H$27</f>
        <v>0</v>
      </c>
      <c r="R113" s="8">
        <v>121.29</v>
      </c>
      <c r="S113" s="9">
        <f t="shared" si="19"/>
        <v>121.29</v>
      </c>
      <c r="T113" s="16"/>
    </row>
    <row r="114" spans="1:20">
      <c r="A114" s="23" t="s">
        <v>1425</v>
      </c>
      <c r="B114" s="23" t="s">
        <v>193</v>
      </c>
      <c r="C114" s="23" t="s">
        <v>41</v>
      </c>
      <c r="D114" s="7"/>
      <c r="E114" s="7"/>
      <c r="F114" s="7"/>
      <c r="G114" s="7"/>
      <c r="H114" s="8"/>
      <c r="I114" s="9">
        <f t="shared" si="18"/>
        <v>0</v>
      </c>
      <c r="J114" s="6">
        <f t="shared" si="15"/>
        <v>0</v>
      </c>
      <c r="K114" s="6">
        <f t="shared" si="16"/>
        <v>0</v>
      </c>
      <c r="L114" s="13">
        <f>K114*Index!$D$22</f>
        <v>0</v>
      </c>
      <c r="N114" s="8"/>
      <c r="O114" s="6">
        <f t="shared" si="17"/>
        <v>0</v>
      </c>
      <c r="P114" s="6">
        <f>O114*Index!$H$27</f>
        <v>0</v>
      </c>
      <c r="R114" s="8">
        <v>129.36000000000001</v>
      </c>
      <c r="S114" s="9">
        <f t="shared" si="19"/>
        <v>129.36000000000001</v>
      </c>
      <c r="T114" s="16"/>
    </row>
    <row r="115" spans="1:20">
      <c r="A115" s="23" t="s">
        <v>1426</v>
      </c>
      <c r="B115" s="23" t="s">
        <v>194</v>
      </c>
      <c r="C115" s="23" t="s">
        <v>41</v>
      </c>
      <c r="D115" s="7"/>
      <c r="E115" s="7"/>
      <c r="F115" s="7"/>
      <c r="G115" s="7"/>
      <c r="H115" s="8"/>
      <c r="I115" s="9">
        <f t="shared" si="18"/>
        <v>0</v>
      </c>
      <c r="J115" s="6">
        <f t="shared" si="15"/>
        <v>0</v>
      </c>
      <c r="K115" s="6">
        <f t="shared" si="16"/>
        <v>0</v>
      </c>
      <c r="L115" s="13">
        <f>K115*Index!$D$22</f>
        <v>0</v>
      </c>
      <c r="N115" s="8"/>
      <c r="O115" s="6">
        <f t="shared" si="17"/>
        <v>0</v>
      </c>
      <c r="P115" s="6">
        <f>O115*Index!$H$27</f>
        <v>0</v>
      </c>
      <c r="R115" s="8">
        <v>14.76</v>
      </c>
      <c r="S115" s="9">
        <f t="shared" si="19"/>
        <v>14.76</v>
      </c>
      <c r="T115" s="16"/>
    </row>
    <row r="116" spans="1:20">
      <c r="A116" s="23" t="s">
        <v>1427</v>
      </c>
      <c r="B116" s="23" t="s">
        <v>195</v>
      </c>
      <c r="C116" s="23" t="s">
        <v>41</v>
      </c>
      <c r="D116" s="7"/>
      <c r="E116" s="7"/>
      <c r="F116" s="7"/>
      <c r="G116" s="7"/>
      <c r="H116" s="8"/>
      <c r="I116" s="9">
        <f t="shared" si="18"/>
        <v>0</v>
      </c>
      <c r="J116" s="6">
        <f t="shared" si="15"/>
        <v>0</v>
      </c>
      <c r="K116" s="6">
        <f t="shared" si="16"/>
        <v>0</v>
      </c>
      <c r="L116" s="13">
        <f>K116*Index!$D$22</f>
        <v>0</v>
      </c>
      <c r="N116" s="8"/>
      <c r="O116" s="6">
        <f t="shared" si="17"/>
        <v>0</v>
      </c>
      <c r="P116" s="6">
        <f>O116*Index!$H$27</f>
        <v>0</v>
      </c>
      <c r="R116" s="8">
        <v>46.45</v>
      </c>
      <c r="S116" s="9">
        <f t="shared" si="19"/>
        <v>46.45</v>
      </c>
      <c r="T116" s="16"/>
    </row>
    <row r="117" spans="1:20">
      <c r="A117" s="23" t="s">
        <v>1428</v>
      </c>
      <c r="B117" s="23" t="s">
        <v>196</v>
      </c>
      <c r="C117" s="23" t="s">
        <v>41</v>
      </c>
      <c r="D117" s="7"/>
      <c r="E117" s="7"/>
      <c r="F117" s="7"/>
      <c r="G117" s="7"/>
      <c r="H117" s="8"/>
      <c r="I117" s="9">
        <f t="shared" si="18"/>
        <v>0</v>
      </c>
      <c r="J117" s="6">
        <f t="shared" si="15"/>
        <v>0</v>
      </c>
      <c r="K117" s="6">
        <f t="shared" si="16"/>
        <v>0</v>
      </c>
      <c r="L117" s="13">
        <f>K117*Index!$D$22</f>
        <v>0</v>
      </c>
      <c r="N117" s="8"/>
      <c r="O117" s="6">
        <f t="shared" si="17"/>
        <v>0</v>
      </c>
      <c r="P117" s="6">
        <f>O117*Index!$H$27</f>
        <v>0</v>
      </c>
      <c r="R117" s="8">
        <v>65.34</v>
      </c>
      <c r="S117" s="9">
        <f t="shared" si="19"/>
        <v>65.34</v>
      </c>
      <c r="T117" s="16"/>
    </row>
    <row r="118" spans="1:20">
      <c r="A118" s="23" t="s">
        <v>1429</v>
      </c>
      <c r="B118" s="23" t="s">
        <v>197</v>
      </c>
      <c r="C118" s="23" t="s">
        <v>41</v>
      </c>
      <c r="D118" s="7"/>
      <c r="E118" s="7"/>
      <c r="F118" s="7"/>
      <c r="G118" s="7"/>
      <c r="H118" s="8"/>
      <c r="I118" s="9">
        <f t="shared" si="18"/>
        <v>0</v>
      </c>
      <c r="J118" s="6">
        <f t="shared" si="15"/>
        <v>0</v>
      </c>
      <c r="K118" s="6">
        <f t="shared" si="16"/>
        <v>0</v>
      </c>
      <c r="L118" s="13">
        <f>K118*Index!$D$22</f>
        <v>0</v>
      </c>
      <c r="N118" s="8"/>
      <c r="O118" s="6">
        <f t="shared" si="17"/>
        <v>0</v>
      </c>
      <c r="P118" s="6">
        <f>O118*Index!$H$27</f>
        <v>0</v>
      </c>
      <c r="R118" s="8">
        <v>111.44</v>
      </c>
      <c r="S118" s="9">
        <f t="shared" si="19"/>
        <v>111.44</v>
      </c>
      <c r="T118" s="16"/>
    </row>
    <row r="119" spans="1:20">
      <c r="A119" s="23" t="s">
        <v>1430</v>
      </c>
      <c r="B119" s="23" t="s">
        <v>198</v>
      </c>
      <c r="C119" s="23" t="s">
        <v>41</v>
      </c>
      <c r="D119" s="7"/>
      <c r="E119" s="7"/>
      <c r="F119" s="7"/>
      <c r="G119" s="7"/>
      <c r="H119" s="8"/>
      <c r="I119" s="9">
        <f t="shared" si="18"/>
        <v>0</v>
      </c>
      <c r="J119" s="6">
        <f t="shared" si="15"/>
        <v>0</v>
      </c>
      <c r="K119" s="6">
        <f t="shared" si="16"/>
        <v>0</v>
      </c>
      <c r="L119" s="13">
        <f>K119*Index!$D$22</f>
        <v>0</v>
      </c>
      <c r="N119" s="8"/>
      <c r="O119" s="6">
        <f t="shared" si="17"/>
        <v>0</v>
      </c>
      <c r="P119" s="6">
        <f>O119*Index!$H$27</f>
        <v>0</v>
      </c>
      <c r="R119" s="8">
        <v>193.03</v>
      </c>
      <c r="S119" s="9">
        <f t="shared" si="19"/>
        <v>193.03</v>
      </c>
      <c r="T119" s="16"/>
    </row>
    <row r="120" spans="1:20">
      <c r="A120" s="23" t="s">
        <v>1431</v>
      </c>
      <c r="B120" s="23" t="s">
        <v>199</v>
      </c>
      <c r="C120" s="23" t="s">
        <v>41</v>
      </c>
      <c r="D120" s="7"/>
      <c r="E120" s="7"/>
      <c r="F120" s="7"/>
      <c r="G120" s="7"/>
      <c r="H120" s="8"/>
      <c r="I120" s="9">
        <f t="shared" si="18"/>
        <v>0</v>
      </c>
      <c r="J120" s="6">
        <f t="shared" si="15"/>
        <v>0</v>
      </c>
      <c r="K120" s="6">
        <f t="shared" si="16"/>
        <v>0</v>
      </c>
      <c r="L120" s="13">
        <f>K120*Index!$D$22</f>
        <v>0</v>
      </c>
      <c r="N120" s="8"/>
      <c r="O120" s="6">
        <f t="shared" si="17"/>
        <v>0</v>
      </c>
      <c r="P120" s="6">
        <f>O120*Index!$H$27</f>
        <v>0</v>
      </c>
      <c r="R120" s="8">
        <v>154.74</v>
      </c>
      <c r="S120" s="9">
        <f t="shared" si="19"/>
        <v>154.74</v>
      </c>
      <c r="T120" s="16"/>
    </row>
    <row r="121" spans="1:20">
      <c r="A121" s="23" t="s">
        <v>1432</v>
      </c>
      <c r="B121" s="23" t="s">
        <v>224</v>
      </c>
      <c r="C121" s="23" t="s">
        <v>215</v>
      </c>
      <c r="D121" s="7"/>
      <c r="E121" s="7"/>
      <c r="F121" s="7"/>
      <c r="G121" s="7"/>
      <c r="H121" s="8"/>
      <c r="I121" s="9">
        <f t="shared" si="18"/>
        <v>0</v>
      </c>
      <c r="J121" s="6">
        <f t="shared" si="15"/>
        <v>0</v>
      </c>
      <c r="K121" s="6">
        <f t="shared" si="16"/>
        <v>0</v>
      </c>
      <c r="L121" s="13">
        <f>K121*Index!$D$22</f>
        <v>0</v>
      </c>
      <c r="N121" s="8"/>
      <c r="O121" s="6">
        <f t="shared" si="17"/>
        <v>0</v>
      </c>
      <c r="P121" s="6">
        <f>O121*Index!$H$27</f>
        <v>0</v>
      </c>
      <c r="R121" s="8" t="s">
        <v>1451</v>
      </c>
      <c r="S121" s="9" t="str">
        <f t="shared" si="19"/>
        <v>vrij</v>
      </c>
    </row>
    <row r="122" spans="1:20">
      <c r="A122" s="23" t="s">
        <v>1454</v>
      </c>
      <c r="B122" s="23" t="s">
        <v>1455</v>
      </c>
      <c r="C122" s="23" t="s">
        <v>215</v>
      </c>
      <c r="D122" s="7"/>
      <c r="E122" s="7"/>
      <c r="F122" s="7"/>
      <c r="G122" s="7"/>
      <c r="H122" s="8"/>
      <c r="I122" s="9">
        <f t="shared" si="18"/>
        <v>0</v>
      </c>
      <c r="J122" s="6">
        <f t="shared" si="15"/>
        <v>0</v>
      </c>
      <c r="K122" s="6">
        <f t="shared" si="16"/>
        <v>0</v>
      </c>
      <c r="L122" s="13">
        <f>K122*Index!$D$22</f>
        <v>0</v>
      </c>
      <c r="N122" s="8"/>
      <c r="O122" s="6">
        <f t="shared" si="17"/>
        <v>0</v>
      </c>
      <c r="P122" s="6">
        <f>O122*Index!$H$27</f>
        <v>0</v>
      </c>
      <c r="R122" s="8">
        <v>265.13093062825902</v>
      </c>
      <c r="S122" s="9">
        <f t="shared" si="19"/>
        <v>265.13093062825902</v>
      </c>
    </row>
    <row r="123" spans="1:20">
      <c r="A123" s="23" t="s">
        <v>1478</v>
      </c>
      <c r="B123" s="23" t="s">
        <v>1492</v>
      </c>
      <c r="C123" s="23" t="s">
        <v>215</v>
      </c>
      <c r="D123" s="7"/>
      <c r="E123" s="7"/>
      <c r="F123" s="7"/>
      <c r="G123" s="7"/>
      <c r="H123" s="8"/>
      <c r="I123" s="9">
        <f t="shared" si="18"/>
        <v>0</v>
      </c>
      <c r="J123" s="6">
        <f t="shared" si="15"/>
        <v>0</v>
      </c>
      <c r="K123" s="6">
        <f t="shared" si="16"/>
        <v>0</v>
      </c>
      <c r="L123" s="13">
        <f>K123*Index!$D$22</f>
        <v>0</v>
      </c>
      <c r="N123" s="8"/>
      <c r="O123" s="6">
        <f t="shared" si="17"/>
        <v>0</v>
      </c>
      <c r="P123" s="6">
        <f>O123*Index!$H$27</f>
        <v>0</v>
      </c>
      <c r="R123" s="8">
        <v>26.188018766076201</v>
      </c>
      <c r="S123" s="9">
        <f t="shared" si="19"/>
        <v>26.188018766076201</v>
      </c>
    </row>
    <row r="124" spans="1:20">
      <c r="A124" s="23" t="s">
        <v>1479</v>
      </c>
      <c r="B124" s="23" t="s">
        <v>1493</v>
      </c>
      <c r="C124" s="23" t="s">
        <v>40</v>
      </c>
      <c r="D124" s="7"/>
      <c r="E124" s="7"/>
      <c r="F124" s="7"/>
      <c r="G124" s="7"/>
      <c r="H124" s="8"/>
      <c r="I124" s="9">
        <f t="shared" si="18"/>
        <v>0</v>
      </c>
      <c r="J124" s="6">
        <f t="shared" si="15"/>
        <v>0</v>
      </c>
      <c r="K124" s="6">
        <f t="shared" si="16"/>
        <v>0</v>
      </c>
      <c r="L124" s="13">
        <f>K124*Index!$D$22</f>
        <v>0</v>
      </c>
      <c r="N124" s="8"/>
      <c r="O124" s="6">
        <f t="shared" si="17"/>
        <v>0</v>
      </c>
      <c r="P124" s="6">
        <f>O124*Index!$H$27</f>
        <v>0</v>
      </c>
      <c r="R124" s="8">
        <v>34.7614550001243</v>
      </c>
      <c r="S124" s="9">
        <f t="shared" si="19"/>
        <v>34.7614550001243</v>
      </c>
    </row>
    <row r="125" spans="1:20">
      <c r="A125" s="23" t="s">
        <v>1480</v>
      </c>
      <c r="B125" s="23" t="s">
        <v>1494</v>
      </c>
      <c r="C125" s="23" t="s">
        <v>40</v>
      </c>
      <c r="D125" s="7"/>
      <c r="E125" s="7"/>
      <c r="F125" s="7"/>
      <c r="G125" s="7"/>
      <c r="H125" s="8"/>
      <c r="I125" s="9">
        <f t="shared" si="18"/>
        <v>0</v>
      </c>
      <c r="J125" s="6">
        <f t="shared" si="15"/>
        <v>0</v>
      </c>
      <c r="K125" s="6">
        <f t="shared" si="16"/>
        <v>0</v>
      </c>
      <c r="L125" s="13">
        <f>K125*Index!$D$22</f>
        <v>0</v>
      </c>
      <c r="N125" s="8"/>
      <c r="O125" s="6">
        <f t="shared" si="17"/>
        <v>0</v>
      </c>
      <c r="P125" s="6">
        <f>O125*Index!$H$27</f>
        <v>0</v>
      </c>
      <c r="R125" s="8">
        <v>89.633086896200396</v>
      </c>
      <c r="S125" s="9">
        <f t="shared" si="19"/>
        <v>89.633086896200396</v>
      </c>
    </row>
    <row r="126" spans="1:20">
      <c r="A126" s="23" t="s">
        <v>1531</v>
      </c>
      <c r="B126" s="23" t="s">
        <v>1660</v>
      </c>
      <c r="C126" s="23" t="s">
        <v>41</v>
      </c>
      <c r="D126" s="7"/>
      <c r="E126" s="7"/>
      <c r="F126" s="42"/>
      <c r="G126" s="7"/>
      <c r="H126" s="8"/>
      <c r="I126" s="9">
        <f t="shared" si="18"/>
        <v>0</v>
      </c>
      <c r="J126" s="6">
        <f t="shared" si="15"/>
        <v>0</v>
      </c>
      <c r="K126" s="6">
        <f t="shared" si="16"/>
        <v>0</v>
      </c>
      <c r="L126" s="13">
        <f>K126*Index!$D$22</f>
        <v>0</v>
      </c>
      <c r="N126" s="8"/>
      <c r="O126" s="6">
        <f t="shared" si="17"/>
        <v>0</v>
      </c>
      <c r="P126" s="6">
        <f>O126*Index!$H$27</f>
        <v>0</v>
      </c>
      <c r="R126" s="8">
        <v>37.223007845218497</v>
      </c>
      <c r="S126" s="9">
        <f t="shared" si="19"/>
        <v>37.223007845218497</v>
      </c>
    </row>
    <row r="127" spans="1:20">
      <c r="A127" s="23" t="s">
        <v>1532</v>
      </c>
      <c r="B127" s="23" t="s">
        <v>1661</v>
      </c>
      <c r="C127" s="23" t="s">
        <v>41</v>
      </c>
      <c r="D127" s="7"/>
      <c r="E127" s="7"/>
      <c r="F127" s="7"/>
      <c r="G127" s="7"/>
      <c r="H127" s="8"/>
      <c r="I127" s="9">
        <f t="shared" si="18"/>
        <v>0</v>
      </c>
      <c r="J127" s="6">
        <f t="shared" si="15"/>
        <v>0</v>
      </c>
      <c r="K127" s="6">
        <f t="shared" si="16"/>
        <v>0</v>
      </c>
      <c r="L127" s="13">
        <f>K127*Index!$D$22</f>
        <v>0</v>
      </c>
      <c r="N127" s="8"/>
      <c r="O127" s="6">
        <f t="shared" si="17"/>
        <v>0</v>
      </c>
      <c r="P127" s="6">
        <f>O127*Index!$H$27</f>
        <v>0</v>
      </c>
      <c r="R127" s="8">
        <v>138.41</v>
      </c>
      <c r="S127" s="9">
        <f t="shared" si="19"/>
        <v>138.41</v>
      </c>
    </row>
    <row r="128" spans="1:20">
      <c r="A128" s="23" t="s">
        <v>1533</v>
      </c>
      <c r="B128" s="23" t="s">
        <v>1662</v>
      </c>
      <c r="C128" s="23" t="s">
        <v>41</v>
      </c>
      <c r="D128" s="7"/>
      <c r="E128" s="7"/>
      <c r="F128" s="7"/>
      <c r="G128" s="7"/>
      <c r="H128" s="8"/>
      <c r="I128" s="9">
        <f t="shared" si="18"/>
        <v>0</v>
      </c>
      <c r="J128" s="6">
        <f t="shared" si="15"/>
        <v>0</v>
      </c>
      <c r="K128" s="6">
        <f t="shared" si="16"/>
        <v>0</v>
      </c>
      <c r="L128" s="13">
        <f>K128*Index!$D$22</f>
        <v>0</v>
      </c>
      <c r="N128" s="8"/>
      <c r="O128" s="6">
        <f t="shared" si="17"/>
        <v>0</v>
      </c>
      <c r="P128" s="6">
        <f>O128*Index!$H$27</f>
        <v>0</v>
      </c>
      <c r="R128" s="8">
        <v>166.37</v>
      </c>
      <c r="S128" s="9">
        <f t="shared" si="19"/>
        <v>166.37</v>
      </c>
    </row>
    <row r="129" spans="1:19">
      <c r="A129" s="23" t="s">
        <v>1534</v>
      </c>
      <c r="B129" s="23" t="s">
        <v>1663</v>
      </c>
      <c r="C129" s="23" t="s">
        <v>41</v>
      </c>
      <c r="D129" s="7"/>
      <c r="E129" s="7"/>
      <c r="F129" s="7"/>
      <c r="G129" s="7"/>
      <c r="H129" s="8"/>
      <c r="I129" s="9">
        <f t="shared" si="18"/>
        <v>0</v>
      </c>
      <c r="J129" s="6">
        <f t="shared" si="15"/>
        <v>0</v>
      </c>
      <c r="K129" s="6">
        <f t="shared" si="16"/>
        <v>0</v>
      </c>
      <c r="L129" s="13">
        <f>K129*Index!$D$22</f>
        <v>0</v>
      </c>
      <c r="N129" s="8"/>
      <c r="O129" s="6">
        <f t="shared" si="17"/>
        <v>0</v>
      </c>
      <c r="P129" s="6">
        <f>O129*Index!$H$27</f>
        <v>0</v>
      </c>
      <c r="R129" s="8">
        <v>181.21</v>
      </c>
      <c r="S129" s="9">
        <f t="shared" si="19"/>
        <v>181.21</v>
      </c>
    </row>
    <row r="130" spans="1:19">
      <c r="A130" s="23" t="s">
        <v>1535</v>
      </c>
      <c r="B130" s="23" t="s">
        <v>1664</v>
      </c>
      <c r="C130" s="23" t="s">
        <v>41</v>
      </c>
      <c r="D130" s="7"/>
      <c r="E130" s="7"/>
      <c r="F130" s="7"/>
      <c r="G130" s="7"/>
      <c r="H130" s="8"/>
      <c r="I130" s="9">
        <f t="shared" si="18"/>
        <v>0</v>
      </c>
      <c r="J130" s="6">
        <f t="shared" ref="J130:J161" si="20">H130*(1.0041)</f>
        <v>0</v>
      </c>
      <c r="K130" s="6">
        <f t="shared" ref="K130:K161" si="21">J130*(1.0155)</f>
        <v>0</v>
      </c>
      <c r="L130" s="13">
        <f>K130*Index!$D$22</f>
        <v>0</v>
      </c>
      <c r="N130" s="8"/>
      <c r="O130" s="6">
        <f t="shared" ref="O130:O161" si="22">N130*(1.0155)</f>
        <v>0</v>
      </c>
      <c r="P130" s="6">
        <f>O130*Index!$H$27</f>
        <v>0</v>
      </c>
      <c r="R130" s="8">
        <v>227.98</v>
      </c>
      <c r="S130" s="9">
        <f t="shared" si="19"/>
        <v>227.98</v>
      </c>
    </row>
    <row r="131" spans="1:19">
      <c r="A131" s="23" t="s">
        <v>1536</v>
      </c>
      <c r="B131" s="23" t="s">
        <v>1665</v>
      </c>
      <c r="C131" s="23" t="s">
        <v>41</v>
      </c>
      <c r="D131" s="7"/>
      <c r="E131" s="7"/>
      <c r="F131" s="7"/>
      <c r="G131" s="7"/>
      <c r="H131" s="8"/>
      <c r="I131" s="9">
        <f t="shared" si="18"/>
        <v>0</v>
      </c>
      <c r="J131" s="6">
        <f t="shared" si="20"/>
        <v>0</v>
      </c>
      <c r="K131" s="6">
        <f t="shared" si="21"/>
        <v>0</v>
      </c>
      <c r="L131" s="13">
        <f>K131*Index!$D$22</f>
        <v>0</v>
      </c>
      <c r="N131" s="8"/>
      <c r="O131" s="6">
        <f t="shared" si="22"/>
        <v>0</v>
      </c>
      <c r="P131" s="6">
        <f>O131*Index!$H$27</f>
        <v>0</v>
      </c>
      <c r="R131" s="8">
        <v>304.08</v>
      </c>
      <c r="S131" s="9">
        <f t="shared" si="19"/>
        <v>304.08</v>
      </c>
    </row>
    <row r="132" spans="1:19">
      <c r="A132" s="23" t="s">
        <v>1537</v>
      </c>
      <c r="B132" s="23" t="s">
        <v>1666</v>
      </c>
      <c r="C132" s="23" t="s">
        <v>41</v>
      </c>
      <c r="D132" s="7"/>
      <c r="E132" s="7"/>
      <c r="F132" s="7"/>
      <c r="G132" s="7"/>
      <c r="H132" s="8"/>
      <c r="I132" s="9">
        <f t="shared" si="18"/>
        <v>0</v>
      </c>
      <c r="J132" s="6">
        <f t="shared" si="20"/>
        <v>0</v>
      </c>
      <c r="K132" s="6">
        <f t="shared" si="21"/>
        <v>0</v>
      </c>
      <c r="L132" s="13">
        <f>K132*Index!$D$22</f>
        <v>0</v>
      </c>
      <c r="N132" s="8"/>
      <c r="O132" s="6">
        <f t="shared" si="22"/>
        <v>0</v>
      </c>
      <c r="P132" s="6">
        <f>O132*Index!$H$27</f>
        <v>0</v>
      </c>
      <c r="R132" s="8">
        <v>181.46</v>
      </c>
      <c r="S132" s="9">
        <f t="shared" si="19"/>
        <v>181.46</v>
      </c>
    </row>
    <row r="133" spans="1:19">
      <c r="A133" s="23" t="s">
        <v>1538</v>
      </c>
      <c r="B133" s="23" t="s">
        <v>1667</v>
      </c>
      <c r="C133" s="23" t="s">
        <v>41</v>
      </c>
      <c r="D133" s="7"/>
      <c r="E133" s="7"/>
      <c r="F133" s="7"/>
      <c r="G133" s="7"/>
      <c r="H133" s="8"/>
      <c r="I133" s="9">
        <f t="shared" si="18"/>
        <v>0</v>
      </c>
      <c r="J133" s="6">
        <f t="shared" si="20"/>
        <v>0</v>
      </c>
      <c r="K133" s="6">
        <f t="shared" si="21"/>
        <v>0</v>
      </c>
      <c r="L133" s="13">
        <f>K133*Index!$D$22</f>
        <v>0</v>
      </c>
      <c r="N133" s="8"/>
      <c r="O133" s="6">
        <f t="shared" si="22"/>
        <v>0</v>
      </c>
      <c r="P133" s="6">
        <f>O133*Index!$H$27</f>
        <v>0</v>
      </c>
      <c r="R133" s="8">
        <v>212.97</v>
      </c>
      <c r="S133" s="9">
        <f t="shared" si="19"/>
        <v>212.97</v>
      </c>
    </row>
    <row r="134" spans="1:19">
      <c r="A134" s="23" t="s">
        <v>1539</v>
      </c>
      <c r="B134" s="23" t="s">
        <v>1668</v>
      </c>
      <c r="C134" s="23" t="s">
        <v>41</v>
      </c>
      <c r="D134" s="7"/>
      <c r="E134" s="7"/>
      <c r="F134" s="7"/>
      <c r="G134" s="7"/>
      <c r="H134" s="8"/>
      <c r="I134" s="9">
        <f t="shared" si="18"/>
        <v>0</v>
      </c>
      <c r="J134" s="6">
        <f t="shared" si="20"/>
        <v>0</v>
      </c>
      <c r="K134" s="6">
        <f t="shared" si="21"/>
        <v>0</v>
      </c>
      <c r="L134" s="13">
        <f>K134*Index!$D$22</f>
        <v>0</v>
      </c>
      <c r="N134" s="8"/>
      <c r="O134" s="6">
        <f t="shared" si="22"/>
        <v>0</v>
      </c>
      <c r="P134" s="6">
        <f>O134*Index!$H$27</f>
        <v>0</v>
      </c>
      <c r="R134" s="8">
        <v>227.45</v>
      </c>
      <c r="S134" s="9">
        <f t="shared" si="19"/>
        <v>227.45</v>
      </c>
    </row>
    <row r="135" spans="1:19">
      <c r="A135" s="23" t="s">
        <v>1540</v>
      </c>
      <c r="B135" s="23" t="s">
        <v>1669</v>
      </c>
      <c r="C135" s="23" t="s">
        <v>41</v>
      </c>
      <c r="D135" s="7"/>
      <c r="E135" s="7"/>
      <c r="F135" s="7"/>
      <c r="G135" s="7"/>
      <c r="H135" s="8"/>
      <c r="I135" s="9">
        <f t="shared" ref="I135:I166" si="23">ROUND(G135*SUM(D135:E135),2)</f>
        <v>0</v>
      </c>
      <c r="J135" s="6">
        <f t="shared" si="20"/>
        <v>0</v>
      </c>
      <c r="K135" s="6">
        <f t="shared" si="21"/>
        <v>0</v>
      </c>
      <c r="L135" s="13">
        <f>K135*Index!$D$22</f>
        <v>0</v>
      </c>
      <c r="N135" s="8"/>
      <c r="O135" s="6">
        <f t="shared" si="22"/>
        <v>0</v>
      </c>
      <c r="P135" s="6">
        <f>O135*Index!$H$27</f>
        <v>0</v>
      </c>
      <c r="R135" s="8">
        <v>276.12</v>
      </c>
      <c r="S135" s="9">
        <f t="shared" si="19"/>
        <v>276.12</v>
      </c>
    </row>
    <row r="136" spans="1:19">
      <c r="A136" s="23" t="s">
        <v>1541</v>
      </c>
      <c r="B136" s="23" t="s">
        <v>1670</v>
      </c>
      <c r="C136" s="23" t="s">
        <v>41</v>
      </c>
      <c r="D136" s="7"/>
      <c r="E136" s="7"/>
      <c r="F136" s="7"/>
      <c r="G136" s="7"/>
      <c r="H136" s="8"/>
      <c r="I136" s="9">
        <f t="shared" si="23"/>
        <v>0</v>
      </c>
      <c r="J136" s="6">
        <f t="shared" si="20"/>
        <v>0</v>
      </c>
      <c r="K136" s="6">
        <f t="shared" si="21"/>
        <v>0</v>
      </c>
      <c r="L136" s="13">
        <f>K136*Index!$D$22</f>
        <v>0</v>
      </c>
      <c r="N136" s="8"/>
      <c r="O136" s="6">
        <f t="shared" si="22"/>
        <v>0</v>
      </c>
      <c r="P136" s="6">
        <f>O136*Index!$H$27</f>
        <v>0</v>
      </c>
      <c r="R136" s="8">
        <v>374.39</v>
      </c>
      <c r="S136" s="9">
        <f t="shared" si="19"/>
        <v>374.39</v>
      </c>
    </row>
    <row r="137" spans="1:19">
      <c r="A137" s="23" t="s">
        <v>1542</v>
      </c>
      <c r="B137" s="23" t="s">
        <v>1671</v>
      </c>
      <c r="C137" s="23" t="s">
        <v>41</v>
      </c>
      <c r="D137" s="7"/>
      <c r="E137" s="7"/>
      <c r="F137" s="7"/>
      <c r="G137" s="7"/>
      <c r="H137" s="8"/>
      <c r="I137" s="9">
        <f t="shared" si="23"/>
        <v>0</v>
      </c>
      <c r="J137" s="6">
        <f t="shared" si="20"/>
        <v>0</v>
      </c>
      <c r="K137" s="6">
        <f t="shared" si="21"/>
        <v>0</v>
      </c>
      <c r="L137" s="13">
        <f>K137*Index!$D$22</f>
        <v>0</v>
      </c>
      <c r="N137" s="8"/>
      <c r="O137" s="6">
        <f t="shared" si="22"/>
        <v>0</v>
      </c>
      <c r="P137" s="6">
        <f>O137*Index!$H$27</f>
        <v>0</v>
      </c>
      <c r="R137" s="8">
        <v>67.989999999999995</v>
      </c>
      <c r="S137" s="9">
        <f t="shared" si="19"/>
        <v>67.989999999999995</v>
      </c>
    </row>
    <row r="138" spans="1:19">
      <c r="A138" s="23" t="s">
        <v>1543</v>
      </c>
      <c r="B138" s="23" t="s">
        <v>1672</v>
      </c>
      <c r="C138" s="23" t="s">
        <v>41</v>
      </c>
      <c r="D138" s="7"/>
      <c r="E138" s="7"/>
      <c r="F138" s="7"/>
      <c r="G138" s="7"/>
      <c r="H138" s="8"/>
      <c r="I138" s="9">
        <f t="shared" si="23"/>
        <v>0</v>
      </c>
      <c r="J138" s="6">
        <f t="shared" si="20"/>
        <v>0</v>
      </c>
      <c r="K138" s="6">
        <f t="shared" si="21"/>
        <v>0</v>
      </c>
      <c r="L138" s="13">
        <f>K138*Index!$D$22</f>
        <v>0</v>
      </c>
      <c r="N138" s="8"/>
      <c r="O138" s="6">
        <f t="shared" si="22"/>
        <v>0</v>
      </c>
      <c r="P138" s="6">
        <f>O138*Index!$H$27</f>
        <v>0</v>
      </c>
      <c r="R138" s="8">
        <v>83.34</v>
      </c>
      <c r="S138" s="9">
        <f t="shared" ref="S138:S159" si="24">R138</f>
        <v>83.34</v>
      </c>
    </row>
    <row r="139" spans="1:19">
      <c r="A139" s="23" t="s">
        <v>1544</v>
      </c>
      <c r="B139" s="23" t="s">
        <v>1673</v>
      </c>
      <c r="C139" s="23" t="s">
        <v>41</v>
      </c>
      <c r="D139" s="7"/>
      <c r="E139" s="7"/>
      <c r="F139" s="7"/>
      <c r="G139" s="7"/>
      <c r="H139" s="8"/>
      <c r="I139" s="9">
        <f t="shared" si="23"/>
        <v>0</v>
      </c>
      <c r="J139" s="6">
        <f t="shared" si="20"/>
        <v>0</v>
      </c>
      <c r="K139" s="6">
        <f t="shared" si="21"/>
        <v>0</v>
      </c>
      <c r="L139" s="13">
        <f>K139*Index!$D$22</f>
        <v>0</v>
      </c>
      <c r="N139" s="8"/>
      <c r="O139" s="6">
        <f t="shared" si="22"/>
        <v>0</v>
      </c>
      <c r="P139" s="6">
        <f>O139*Index!$H$27</f>
        <v>0</v>
      </c>
      <c r="R139" s="8">
        <v>115.64</v>
      </c>
      <c r="S139" s="9">
        <f t="shared" si="24"/>
        <v>115.64</v>
      </c>
    </row>
    <row r="140" spans="1:19">
      <c r="A140" s="23" t="s">
        <v>1545</v>
      </c>
      <c r="B140" s="23" t="s">
        <v>1674</v>
      </c>
      <c r="C140" s="23" t="s">
        <v>41</v>
      </c>
      <c r="D140" s="7"/>
      <c r="E140" s="7"/>
      <c r="F140" s="7"/>
      <c r="G140" s="7"/>
      <c r="H140" s="8"/>
      <c r="I140" s="9">
        <f t="shared" si="23"/>
        <v>0</v>
      </c>
      <c r="J140" s="6">
        <f t="shared" si="20"/>
        <v>0</v>
      </c>
      <c r="K140" s="6">
        <f t="shared" si="21"/>
        <v>0</v>
      </c>
      <c r="L140" s="13">
        <f>K140*Index!$D$22</f>
        <v>0</v>
      </c>
      <c r="N140" s="8"/>
      <c r="O140" s="6">
        <f t="shared" si="22"/>
        <v>0</v>
      </c>
      <c r="P140" s="6">
        <f>O140*Index!$H$27</f>
        <v>0</v>
      </c>
      <c r="R140" s="8">
        <v>141.91999999999999</v>
      </c>
      <c r="S140" s="9">
        <f t="shared" si="24"/>
        <v>141.91999999999999</v>
      </c>
    </row>
    <row r="141" spans="1:19">
      <c r="A141" s="23" t="s">
        <v>1546</v>
      </c>
      <c r="B141" s="23" t="s">
        <v>1675</v>
      </c>
      <c r="C141" s="23" t="s">
        <v>41</v>
      </c>
      <c r="D141" s="7"/>
      <c r="E141" s="7"/>
      <c r="F141" s="7"/>
      <c r="G141" s="7"/>
      <c r="H141" s="8"/>
      <c r="I141" s="9">
        <f t="shared" si="23"/>
        <v>0</v>
      </c>
      <c r="J141" s="6">
        <f t="shared" si="20"/>
        <v>0</v>
      </c>
      <c r="K141" s="6">
        <f t="shared" si="21"/>
        <v>0</v>
      </c>
      <c r="L141" s="13">
        <f>K141*Index!$D$22</f>
        <v>0</v>
      </c>
      <c r="N141" s="8"/>
      <c r="O141" s="6">
        <f t="shared" si="22"/>
        <v>0</v>
      </c>
      <c r="P141" s="6">
        <f>O141*Index!$H$27</f>
        <v>0</v>
      </c>
      <c r="R141" s="8">
        <v>192.34</v>
      </c>
      <c r="S141" s="9">
        <f t="shared" si="24"/>
        <v>192.34</v>
      </c>
    </row>
    <row r="142" spans="1:19">
      <c r="A142" s="23" t="s">
        <v>1547</v>
      </c>
      <c r="B142" s="23" t="s">
        <v>1676</v>
      </c>
      <c r="C142" s="23" t="s">
        <v>41</v>
      </c>
      <c r="D142" s="7"/>
      <c r="E142" s="7"/>
      <c r="F142" s="7"/>
      <c r="G142" s="7"/>
      <c r="H142" s="8"/>
      <c r="I142" s="9">
        <f t="shared" si="23"/>
        <v>0</v>
      </c>
      <c r="J142" s="6">
        <f t="shared" si="20"/>
        <v>0</v>
      </c>
      <c r="K142" s="6">
        <f t="shared" si="21"/>
        <v>0</v>
      </c>
      <c r="L142" s="13">
        <f>K142*Index!$D$22</f>
        <v>0</v>
      </c>
      <c r="N142" s="8"/>
      <c r="O142" s="6">
        <f t="shared" si="22"/>
        <v>0</v>
      </c>
      <c r="P142" s="6">
        <f>O142*Index!$H$27</f>
        <v>0</v>
      </c>
      <c r="R142" s="8">
        <v>150.6</v>
      </c>
      <c r="S142" s="9">
        <f t="shared" si="24"/>
        <v>150.6</v>
      </c>
    </row>
    <row r="143" spans="1:19">
      <c r="A143" s="23" t="s">
        <v>1548</v>
      </c>
      <c r="B143" s="23" t="s">
        <v>1677</v>
      </c>
      <c r="C143" s="23" t="s">
        <v>41</v>
      </c>
      <c r="D143" s="7"/>
      <c r="E143" s="7"/>
      <c r="F143" s="7"/>
      <c r="G143" s="7"/>
      <c r="H143" s="8"/>
      <c r="I143" s="9">
        <f t="shared" si="23"/>
        <v>0</v>
      </c>
      <c r="J143" s="6">
        <f t="shared" si="20"/>
        <v>0</v>
      </c>
      <c r="K143" s="6">
        <f t="shared" si="21"/>
        <v>0</v>
      </c>
      <c r="L143" s="13">
        <f>K143*Index!$D$22</f>
        <v>0</v>
      </c>
      <c r="N143" s="8"/>
      <c r="O143" s="6">
        <f t="shared" si="22"/>
        <v>0</v>
      </c>
      <c r="P143" s="6">
        <f>O143*Index!$H$27</f>
        <v>0</v>
      </c>
      <c r="R143" s="8">
        <v>212.36</v>
      </c>
      <c r="S143" s="9">
        <f t="shared" si="24"/>
        <v>212.36</v>
      </c>
    </row>
    <row r="144" spans="1:19">
      <c r="A144" s="23" t="s">
        <v>1549</v>
      </c>
      <c r="B144" s="23" t="s">
        <v>1678</v>
      </c>
      <c r="C144" s="23" t="s">
        <v>41</v>
      </c>
      <c r="D144" s="7"/>
      <c r="E144" s="7"/>
      <c r="F144" s="7"/>
      <c r="G144" s="7"/>
      <c r="H144" s="8"/>
      <c r="I144" s="9">
        <f t="shared" si="23"/>
        <v>0</v>
      </c>
      <c r="J144" s="6">
        <f t="shared" si="20"/>
        <v>0</v>
      </c>
      <c r="K144" s="6">
        <f t="shared" si="21"/>
        <v>0</v>
      </c>
      <c r="L144" s="13">
        <f>K144*Index!$D$22</f>
        <v>0</v>
      </c>
      <c r="N144" s="8"/>
      <c r="O144" s="6">
        <f t="shared" si="22"/>
        <v>0</v>
      </c>
      <c r="P144" s="6">
        <f>O144*Index!$H$27</f>
        <v>0</v>
      </c>
      <c r="R144" s="8">
        <v>224.72</v>
      </c>
      <c r="S144" s="9">
        <f t="shared" si="24"/>
        <v>224.72</v>
      </c>
    </row>
    <row r="145" spans="1:19">
      <c r="A145" s="23" t="s">
        <v>1550</v>
      </c>
      <c r="B145" s="23" t="s">
        <v>1679</v>
      </c>
      <c r="C145" s="23" t="s">
        <v>41</v>
      </c>
      <c r="D145" s="7"/>
      <c r="E145" s="7"/>
      <c r="F145" s="7"/>
      <c r="G145" s="7"/>
      <c r="H145" s="8"/>
      <c r="I145" s="9">
        <f t="shared" si="23"/>
        <v>0</v>
      </c>
      <c r="J145" s="6">
        <f t="shared" si="20"/>
        <v>0</v>
      </c>
      <c r="K145" s="6">
        <f t="shared" si="21"/>
        <v>0</v>
      </c>
      <c r="L145" s="13">
        <f>K145*Index!$D$22</f>
        <v>0</v>
      </c>
      <c r="N145" s="8"/>
      <c r="O145" s="6">
        <f t="shared" si="22"/>
        <v>0</v>
      </c>
      <c r="P145" s="6">
        <f>O145*Index!$H$27</f>
        <v>0</v>
      </c>
      <c r="R145" s="8">
        <v>117.73</v>
      </c>
      <c r="S145" s="9">
        <f t="shared" si="24"/>
        <v>117.73</v>
      </c>
    </row>
    <row r="146" spans="1:19">
      <c r="A146" s="23" t="s">
        <v>1551</v>
      </c>
      <c r="B146" s="23" t="s">
        <v>1680</v>
      </c>
      <c r="C146" s="23" t="s">
        <v>41</v>
      </c>
      <c r="D146" s="7"/>
      <c r="E146" s="7"/>
      <c r="F146" s="7"/>
      <c r="G146" s="7"/>
      <c r="H146" s="8"/>
      <c r="I146" s="9">
        <f t="shared" si="23"/>
        <v>0</v>
      </c>
      <c r="J146" s="6">
        <f t="shared" si="20"/>
        <v>0</v>
      </c>
      <c r="K146" s="6">
        <f t="shared" si="21"/>
        <v>0</v>
      </c>
      <c r="L146" s="13">
        <f>K146*Index!$D$22</f>
        <v>0</v>
      </c>
      <c r="N146" s="8"/>
      <c r="O146" s="6">
        <f t="shared" si="22"/>
        <v>0</v>
      </c>
      <c r="P146" s="6">
        <f>O146*Index!$H$27</f>
        <v>0</v>
      </c>
      <c r="R146" s="8">
        <v>131.80000000000001</v>
      </c>
      <c r="S146" s="9">
        <f t="shared" si="24"/>
        <v>131.80000000000001</v>
      </c>
    </row>
    <row r="147" spans="1:19">
      <c r="A147" s="23" t="s">
        <v>1552</v>
      </c>
      <c r="B147" s="23" t="s">
        <v>1681</v>
      </c>
      <c r="C147" s="23" t="s">
        <v>41</v>
      </c>
      <c r="D147" s="7"/>
      <c r="E147" s="7"/>
      <c r="F147" s="7"/>
      <c r="G147" s="7"/>
      <c r="H147" s="8"/>
      <c r="I147" s="9">
        <f t="shared" si="23"/>
        <v>0</v>
      </c>
      <c r="J147" s="6">
        <f t="shared" si="20"/>
        <v>0</v>
      </c>
      <c r="K147" s="6">
        <f t="shared" si="21"/>
        <v>0</v>
      </c>
      <c r="L147" s="13">
        <f>K147*Index!$D$22</f>
        <v>0</v>
      </c>
      <c r="N147" s="8"/>
      <c r="O147" s="6">
        <f t="shared" si="22"/>
        <v>0</v>
      </c>
      <c r="P147" s="6">
        <f>O147*Index!$H$27</f>
        <v>0</v>
      </c>
      <c r="R147" s="8">
        <v>161.69999999999999</v>
      </c>
      <c r="S147" s="9">
        <f t="shared" si="24"/>
        <v>161.69999999999999</v>
      </c>
    </row>
    <row r="148" spans="1:19">
      <c r="A148" s="23" t="s">
        <v>1553</v>
      </c>
      <c r="B148" s="23" t="s">
        <v>1682</v>
      </c>
      <c r="C148" s="23" t="s">
        <v>41</v>
      </c>
      <c r="D148" s="7"/>
      <c r="E148" s="7"/>
      <c r="F148" s="7"/>
      <c r="G148" s="7"/>
      <c r="H148" s="8"/>
      <c r="I148" s="9">
        <f t="shared" si="23"/>
        <v>0</v>
      </c>
      <c r="J148" s="6">
        <f t="shared" si="20"/>
        <v>0</v>
      </c>
      <c r="K148" s="6">
        <f t="shared" si="21"/>
        <v>0</v>
      </c>
      <c r="L148" s="13">
        <f>K148*Index!$D$22</f>
        <v>0</v>
      </c>
      <c r="N148" s="8"/>
      <c r="O148" s="6">
        <f t="shared" si="22"/>
        <v>0</v>
      </c>
      <c r="P148" s="6">
        <f>O148*Index!$H$27</f>
        <v>0</v>
      </c>
      <c r="R148" s="8">
        <v>186.9</v>
      </c>
      <c r="S148" s="9">
        <f t="shared" si="24"/>
        <v>186.9</v>
      </c>
    </row>
    <row r="149" spans="1:19">
      <c r="A149" s="23" t="s">
        <v>1554</v>
      </c>
      <c r="B149" s="23" t="s">
        <v>1683</v>
      </c>
      <c r="C149" s="23" t="s">
        <v>41</v>
      </c>
      <c r="D149" s="7"/>
      <c r="E149" s="7"/>
      <c r="F149" s="7"/>
      <c r="G149" s="7"/>
      <c r="H149" s="8"/>
      <c r="I149" s="9">
        <f t="shared" si="23"/>
        <v>0</v>
      </c>
      <c r="J149" s="6">
        <f t="shared" si="20"/>
        <v>0</v>
      </c>
      <c r="K149" s="6">
        <f t="shared" si="21"/>
        <v>0</v>
      </c>
      <c r="L149" s="13">
        <f>K149*Index!$D$22</f>
        <v>0</v>
      </c>
      <c r="N149" s="8"/>
      <c r="O149" s="6">
        <f t="shared" si="22"/>
        <v>0</v>
      </c>
      <c r="P149" s="6">
        <f>O149*Index!$H$27</f>
        <v>0</v>
      </c>
      <c r="R149" s="8">
        <v>262.66000000000003</v>
      </c>
      <c r="S149" s="9">
        <f t="shared" si="24"/>
        <v>262.66000000000003</v>
      </c>
    </row>
    <row r="150" spans="1:19">
      <c r="A150" s="23" t="s">
        <v>1555</v>
      </c>
      <c r="B150" s="23" t="s">
        <v>1684</v>
      </c>
      <c r="C150" s="23" t="s">
        <v>41</v>
      </c>
      <c r="D150" s="7"/>
      <c r="E150" s="7"/>
      <c r="F150" s="7"/>
      <c r="G150" s="7"/>
      <c r="H150" s="8"/>
      <c r="I150" s="9">
        <f t="shared" si="23"/>
        <v>0</v>
      </c>
      <c r="J150" s="6">
        <f t="shared" si="20"/>
        <v>0</v>
      </c>
      <c r="K150" s="6">
        <f t="shared" si="21"/>
        <v>0</v>
      </c>
      <c r="L150" s="13">
        <f>K150*Index!$D$22</f>
        <v>0</v>
      </c>
      <c r="N150" s="8"/>
      <c r="O150" s="6">
        <f t="shared" si="22"/>
        <v>0</v>
      </c>
      <c r="P150" s="6">
        <f>O150*Index!$H$27</f>
        <v>0</v>
      </c>
      <c r="R150" s="8">
        <v>218.99</v>
      </c>
      <c r="S150" s="9">
        <f t="shared" si="24"/>
        <v>218.99</v>
      </c>
    </row>
    <row r="151" spans="1:19">
      <c r="A151" s="23" t="s">
        <v>1556</v>
      </c>
      <c r="B151" s="23" t="s">
        <v>1685</v>
      </c>
      <c r="C151" s="23" t="s">
        <v>41</v>
      </c>
      <c r="D151" s="7"/>
      <c r="E151" s="7"/>
      <c r="F151" s="7"/>
      <c r="G151" s="7"/>
      <c r="H151" s="8"/>
      <c r="I151" s="9">
        <f t="shared" si="23"/>
        <v>0</v>
      </c>
      <c r="J151" s="6">
        <f t="shared" si="20"/>
        <v>0</v>
      </c>
      <c r="K151" s="6">
        <f t="shared" si="21"/>
        <v>0</v>
      </c>
      <c r="L151" s="13">
        <f>K151*Index!$D$22</f>
        <v>0</v>
      </c>
      <c r="N151" s="8"/>
      <c r="O151" s="6">
        <f t="shared" si="22"/>
        <v>0</v>
      </c>
      <c r="P151" s="6">
        <f>O151*Index!$H$27</f>
        <v>0</v>
      </c>
      <c r="R151" s="8">
        <v>291.04000000000002</v>
      </c>
      <c r="S151" s="9">
        <f t="shared" si="24"/>
        <v>291.04000000000002</v>
      </c>
    </row>
    <row r="152" spans="1:19">
      <c r="A152" s="23" t="s">
        <v>1557</v>
      </c>
      <c r="B152" s="23" t="s">
        <v>1686</v>
      </c>
      <c r="C152" s="23" t="s">
        <v>41</v>
      </c>
      <c r="D152" s="7"/>
      <c r="E152" s="7"/>
      <c r="F152" s="7"/>
      <c r="G152" s="7"/>
      <c r="H152" s="8"/>
      <c r="I152" s="9">
        <f t="shared" si="23"/>
        <v>0</v>
      </c>
      <c r="J152" s="6">
        <f t="shared" si="20"/>
        <v>0</v>
      </c>
      <c r="K152" s="6">
        <f t="shared" si="21"/>
        <v>0</v>
      </c>
      <c r="L152" s="13">
        <f>K152*Index!$D$22</f>
        <v>0</v>
      </c>
      <c r="N152" s="8"/>
      <c r="O152" s="6">
        <f t="shared" si="22"/>
        <v>0</v>
      </c>
      <c r="P152" s="6">
        <f>O152*Index!$H$27</f>
        <v>0</v>
      </c>
      <c r="R152" s="8">
        <v>321.31</v>
      </c>
      <c r="S152" s="9">
        <f t="shared" si="24"/>
        <v>321.31</v>
      </c>
    </row>
    <row r="153" spans="1:19">
      <c r="A153" s="23" t="s">
        <v>1650</v>
      </c>
      <c r="B153" s="23" t="s">
        <v>1658</v>
      </c>
      <c r="C153" s="23" t="s">
        <v>40</v>
      </c>
      <c r="D153" s="7"/>
      <c r="E153" s="7"/>
      <c r="F153" s="7"/>
      <c r="G153" s="7"/>
      <c r="H153" s="8"/>
      <c r="I153" s="9">
        <f t="shared" si="23"/>
        <v>0</v>
      </c>
      <c r="J153" s="6">
        <f t="shared" si="20"/>
        <v>0</v>
      </c>
      <c r="K153" s="6">
        <f t="shared" si="21"/>
        <v>0</v>
      </c>
      <c r="L153" s="13">
        <f>K153*Index!$D$22</f>
        <v>0</v>
      </c>
      <c r="N153" s="8"/>
      <c r="O153" s="6">
        <f t="shared" si="22"/>
        <v>0</v>
      </c>
      <c r="P153" s="6">
        <f>O153*Index!$H$27</f>
        <v>0</v>
      </c>
      <c r="R153" s="8" t="s">
        <v>1451</v>
      </c>
      <c r="S153" s="9" t="str">
        <f t="shared" si="24"/>
        <v>vrij</v>
      </c>
    </row>
    <row r="154" spans="1:19">
      <c r="A154" s="23" t="s">
        <v>1651</v>
      </c>
      <c r="B154" s="23" t="s">
        <v>1687</v>
      </c>
      <c r="C154" s="23" t="s">
        <v>40</v>
      </c>
      <c r="D154" s="7"/>
      <c r="E154" s="7"/>
      <c r="F154" s="7"/>
      <c r="G154" s="7"/>
      <c r="H154" s="8"/>
      <c r="I154" s="9">
        <f t="shared" si="23"/>
        <v>0</v>
      </c>
      <c r="J154" s="6">
        <f t="shared" si="20"/>
        <v>0</v>
      </c>
      <c r="K154" s="6">
        <f t="shared" si="21"/>
        <v>0</v>
      </c>
      <c r="L154" s="13">
        <f>K154*Index!$D$22</f>
        <v>0</v>
      </c>
      <c r="N154" s="8"/>
      <c r="O154" s="6">
        <f t="shared" si="22"/>
        <v>0</v>
      </c>
      <c r="P154" s="6">
        <f>O154*Index!$H$27</f>
        <v>0</v>
      </c>
      <c r="R154" s="8">
        <v>107.6</v>
      </c>
      <c r="S154" s="9">
        <f t="shared" si="24"/>
        <v>107.6</v>
      </c>
    </row>
    <row r="155" spans="1:19">
      <c r="A155" s="23" t="s">
        <v>1652</v>
      </c>
      <c r="B155" s="23" t="s">
        <v>1688</v>
      </c>
      <c r="C155" s="23" t="s">
        <v>40</v>
      </c>
      <c r="D155" s="7"/>
      <c r="E155" s="7"/>
      <c r="F155" s="7"/>
      <c r="G155" s="7"/>
      <c r="H155" s="8"/>
      <c r="I155" s="9">
        <f t="shared" si="23"/>
        <v>0</v>
      </c>
      <c r="J155" s="6">
        <f t="shared" si="20"/>
        <v>0</v>
      </c>
      <c r="K155" s="6">
        <f t="shared" si="21"/>
        <v>0</v>
      </c>
      <c r="L155" s="13">
        <f>K155*Index!$D$22</f>
        <v>0</v>
      </c>
      <c r="N155" s="8"/>
      <c r="O155" s="6">
        <f t="shared" si="22"/>
        <v>0</v>
      </c>
      <c r="P155" s="6">
        <f>O155*Index!$H$27</f>
        <v>0</v>
      </c>
      <c r="R155" s="8">
        <v>17.93</v>
      </c>
      <c r="S155" s="9">
        <f t="shared" si="24"/>
        <v>17.93</v>
      </c>
    </row>
    <row r="156" spans="1:19">
      <c r="A156" s="23" t="s">
        <v>1653</v>
      </c>
      <c r="B156" s="23" t="s">
        <v>1689</v>
      </c>
      <c r="C156" s="23" t="s">
        <v>40</v>
      </c>
      <c r="D156" s="7"/>
      <c r="E156" s="7"/>
      <c r="F156" s="7"/>
      <c r="G156" s="7"/>
      <c r="H156" s="8"/>
      <c r="I156" s="9">
        <f t="shared" si="23"/>
        <v>0</v>
      </c>
      <c r="J156" s="6">
        <f t="shared" si="20"/>
        <v>0</v>
      </c>
      <c r="K156" s="6">
        <f t="shared" si="21"/>
        <v>0</v>
      </c>
      <c r="L156" s="13">
        <f>K156*Index!$D$22</f>
        <v>0</v>
      </c>
      <c r="N156" s="8"/>
      <c r="O156" s="6">
        <f t="shared" si="22"/>
        <v>0</v>
      </c>
      <c r="P156" s="6">
        <f>O156*Index!$H$27</f>
        <v>0</v>
      </c>
      <c r="R156" s="8">
        <v>53.79</v>
      </c>
      <c r="S156" s="9">
        <f t="shared" si="24"/>
        <v>53.79</v>
      </c>
    </row>
    <row r="157" spans="1:19">
      <c r="A157" s="23" t="s">
        <v>1654</v>
      </c>
      <c r="B157" s="23" t="s">
        <v>1690</v>
      </c>
      <c r="C157" s="23" t="s">
        <v>40</v>
      </c>
      <c r="D157" s="7"/>
      <c r="E157" s="7"/>
      <c r="F157" s="7"/>
      <c r="G157" s="7"/>
      <c r="H157" s="8"/>
      <c r="I157" s="9">
        <f t="shared" si="23"/>
        <v>0</v>
      </c>
      <c r="J157" s="6">
        <f t="shared" si="20"/>
        <v>0</v>
      </c>
      <c r="K157" s="6">
        <f t="shared" si="21"/>
        <v>0</v>
      </c>
      <c r="L157" s="13">
        <f>K157*Index!$D$22</f>
        <v>0</v>
      </c>
      <c r="N157" s="8"/>
      <c r="O157" s="6">
        <f t="shared" si="22"/>
        <v>0</v>
      </c>
      <c r="P157" s="6">
        <f>O157*Index!$H$27</f>
        <v>0</v>
      </c>
      <c r="R157" s="8">
        <v>362.88</v>
      </c>
      <c r="S157" s="9">
        <f t="shared" si="24"/>
        <v>362.88</v>
      </c>
    </row>
    <row r="158" spans="1:19">
      <c r="A158" s="23" t="s">
        <v>1655</v>
      </c>
      <c r="B158" s="23" t="s">
        <v>1691</v>
      </c>
      <c r="C158" s="23" t="s">
        <v>40</v>
      </c>
      <c r="D158" s="7"/>
      <c r="E158" s="7"/>
      <c r="F158" s="7"/>
      <c r="G158" s="7"/>
      <c r="H158" s="8"/>
      <c r="I158" s="9">
        <f t="shared" si="23"/>
        <v>0</v>
      </c>
      <c r="J158" s="6">
        <f t="shared" si="20"/>
        <v>0</v>
      </c>
      <c r="K158" s="6">
        <f t="shared" si="21"/>
        <v>0</v>
      </c>
      <c r="L158" s="13">
        <f>K158*Index!$D$22</f>
        <v>0</v>
      </c>
      <c r="N158" s="8"/>
      <c r="O158" s="6">
        <f t="shared" si="22"/>
        <v>0</v>
      </c>
      <c r="P158" s="6">
        <f>O158*Index!$H$27</f>
        <v>0</v>
      </c>
      <c r="R158" s="8">
        <v>395.87</v>
      </c>
      <c r="S158" s="9">
        <f t="shared" si="24"/>
        <v>395.87</v>
      </c>
    </row>
    <row r="159" spans="1:19">
      <c r="A159" s="23" t="s">
        <v>1656</v>
      </c>
      <c r="B159" s="23" t="s">
        <v>1692</v>
      </c>
      <c r="C159" s="23" t="s">
        <v>40</v>
      </c>
      <c r="D159" s="7"/>
      <c r="E159" s="7"/>
      <c r="F159" s="7"/>
      <c r="G159" s="7"/>
      <c r="H159" s="8"/>
      <c r="I159" s="9">
        <f t="shared" si="23"/>
        <v>0</v>
      </c>
      <c r="J159" s="6">
        <f t="shared" si="20"/>
        <v>0</v>
      </c>
      <c r="K159" s="6">
        <f t="shared" si="21"/>
        <v>0</v>
      </c>
      <c r="L159" s="13">
        <f>K159*Index!$D$22</f>
        <v>0</v>
      </c>
      <c r="N159" s="8"/>
      <c r="O159" s="6">
        <f t="shared" si="22"/>
        <v>0</v>
      </c>
      <c r="P159" s="6">
        <f>O159*Index!$H$27</f>
        <v>0</v>
      </c>
      <c r="R159" s="8" t="s">
        <v>1451</v>
      </c>
      <c r="S159" s="9" t="str">
        <f t="shared" si="24"/>
        <v>vrij</v>
      </c>
    </row>
    <row r="160" spans="1:19">
      <c r="A160" s="23" t="s">
        <v>1481</v>
      </c>
      <c r="B160" s="23" t="s">
        <v>1495</v>
      </c>
      <c r="C160" s="23" t="s">
        <v>215</v>
      </c>
      <c r="D160" s="7"/>
      <c r="E160" s="7"/>
      <c r="F160" s="7"/>
      <c r="G160" s="7"/>
      <c r="H160" s="8"/>
      <c r="I160" s="9">
        <f t="shared" si="23"/>
        <v>0</v>
      </c>
      <c r="J160" s="6">
        <f t="shared" si="20"/>
        <v>0</v>
      </c>
      <c r="K160" s="6">
        <f t="shared" si="21"/>
        <v>0</v>
      </c>
      <c r="L160" s="13">
        <f>K160*Index!$D$22</f>
        <v>0</v>
      </c>
      <c r="N160" s="8"/>
      <c r="O160" s="6">
        <f t="shared" si="22"/>
        <v>0</v>
      </c>
      <c r="P160" s="6">
        <f>O160*Index!$H$27</f>
        <v>0</v>
      </c>
      <c r="R160" s="8" t="s">
        <v>1451</v>
      </c>
      <c r="S160" s="9" t="s">
        <v>1451</v>
      </c>
    </row>
    <row r="161" spans="1:19">
      <c r="A161" s="23" t="s">
        <v>1482</v>
      </c>
      <c r="B161" s="23" t="s">
        <v>1496</v>
      </c>
      <c r="C161" s="23" t="s">
        <v>215</v>
      </c>
      <c r="D161" s="7"/>
      <c r="E161" s="7"/>
      <c r="F161" s="7"/>
      <c r="G161" s="7"/>
      <c r="H161" s="8"/>
      <c r="I161" s="9">
        <f t="shared" si="23"/>
        <v>0</v>
      </c>
      <c r="J161" s="6">
        <f t="shared" si="20"/>
        <v>0</v>
      </c>
      <c r="K161" s="6">
        <f t="shared" si="21"/>
        <v>0</v>
      </c>
      <c r="L161" s="13">
        <f>K161*Index!$D$22</f>
        <v>0</v>
      </c>
      <c r="N161" s="8"/>
      <c r="O161" s="6">
        <f t="shared" si="22"/>
        <v>0</v>
      </c>
      <c r="P161" s="6">
        <f>O161*Index!$H$27</f>
        <v>0</v>
      </c>
      <c r="R161" s="8" t="s">
        <v>1451</v>
      </c>
      <c r="S161" s="9" t="s">
        <v>1451</v>
      </c>
    </row>
    <row r="162" spans="1:19">
      <c r="A162" s="23" t="s">
        <v>1483</v>
      </c>
      <c r="B162" s="23" t="s">
        <v>1497</v>
      </c>
      <c r="C162" s="23" t="s">
        <v>215</v>
      </c>
      <c r="D162" s="7"/>
      <c r="E162" s="7"/>
      <c r="F162" s="7"/>
      <c r="G162" s="7"/>
      <c r="H162" s="8"/>
      <c r="I162" s="9">
        <f t="shared" si="23"/>
        <v>0</v>
      </c>
      <c r="J162" s="6">
        <f t="shared" ref="J162:J179" si="25">H162*(1.0041)</f>
        <v>0</v>
      </c>
      <c r="K162" s="6">
        <f t="shared" ref="K162:K179" si="26">J162*(1.0155)</f>
        <v>0</v>
      </c>
      <c r="L162" s="13">
        <f>K162*Index!$D$22</f>
        <v>0</v>
      </c>
      <c r="N162" s="8"/>
      <c r="O162" s="6">
        <f t="shared" ref="O162:O179" si="27">N162*(1.0155)</f>
        <v>0</v>
      </c>
      <c r="P162" s="6">
        <f>O162*Index!$H$27</f>
        <v>0</v>
      </c>
      <c r="R162" s="8" t="s">
        <v>1451</v>
      </c>
      <c r="S162" s="9" t="s">
        <v>1451</v>
      </c>
    </row>
    <row r="163" spans="1:19">
      <c r="A163" s="23" t="s">
        <v>1484</v>
      </c>
      <c r="B163" s="23" t="s">
        <v>1498</v>
      </c>
      <c r="C163" s="23" t="s">
        <v>215</v>
      </c>
      <c r="D163" s="7"/>
      <c r="E163" s="7"/>
      <c r="F163" s="7"/>
      <c r="G163" s="7"/>
      <c r="H163" s="8"/>
      <c r="I163" s="9">
        <f t="shared" si="23"/>
        <v>0</v>
      </c>
      <c r="J163" s="6">
        <f t="shared" si="25"/>
        <v>0</v>
      </c>
      <c r="K163" s="6">
        <f t="shared" si="26"/>
        <v>0</v>
      </c>
      <c r="L163" s="13">
        <f>K163*Index!$D$22</f>
        <v>0</v>
      </c>
      <c r="N163" s="8"/>
      <c r="O163" s="6">
        <f t="shared" si="27"/>
        <v>0</v>
      </c>
      <c r="P163" s="6">
        <f>O163*Index!$H$27</f>
        <v>0</v>
      </c>
      <c r="R163" s="8" t="s">
        <v>1451</v>
      </c>
      <c r="S163" s="9" t="s">
        <v>1451</v>
      </c>
    </row>
    <row r="164" spans="1:19">
      <c r="A164" s="23" t="s">
        <v>1485</v>
      </c>
      <c r="B164" s="23" t="s">
        <v>1499</v>
      </c>
      <c r="C164" s="23" t="s">
        <v>215</v>
      </c>
      <c r="D164" s="7"/>
      <c r="E164" s="7"/>
      <c r="F164" s="7"/>
      <c r="G164" s="7"/>
      <c r="H164" s="8"/>
      <c r="I164" s="9">
        <f t="shared" si="23"/>
        <v>0</v>
      </c>
      <c r="J164" s="6">
        <f t="shared" si="25"/>
        <v>0</v>
      </c>
      <c r="K164" s="6">
        <f t="shared" si="26"/>
        <v>0</v>
      </c>
      <c r="L164" s="13">
        <f>K164*Index!$D$22</f>
        <v>0</v>
      </c>
      <c r="N164" s="8"/>
      <c r="O164" s="6">
        <f t="shared" si="27"/>
        <v>0</v>
      </c>
      <c r="P164" s="6">
        <f>O164*Index!$H$27</f>
        <v>0</v>
      </c>
      <c r="R164" s="8" t="s">
        <v>1451</v>
      </c>
      <c r="S164" s="9" t="s">
        <v>1451</v>
      </c>
    </row>
    <row r="165" spans="1:19">
      <c r="A165" s="23" t="s">
        <v>1486</v>
      </c>
      <c r="B165" s="23" t="s">
        <v>1500</v>
      </c>
      <c r="C165" s="23" t="s">
        <v>215</v>
      </c>
      <c r="D165" s="7"/>
      <c r="E165" s="7"/>
      <c r="F165" s="7"/>
      <c r="G165" s="7"/>
      <c r="H165" s="8"/>
      <c r="I165" s="9">
        <f t="shared" si="23"/>
        <v>0</v>
      </c>
      <c r="J165" s="6">
        <f t="shared" si="25"/>
        <v>0</v>
      </c>
      <c r="K165" s="6">
        <f t="shared" si="26"/>
        <v>0</v>
      </c>
      <c r="L165" s="13">
        <f>K165*Index!$D$22</f>
        <v>0</v>
      </c>
      <c r="N165" s="8"/>
      <c r="O165" s="6">
        <f t="shared" si="27"/>
        <v>0</v>
      </c>
      <c r="P165" s="6">
        <f>O165*Index!$H$27</f>
        <v>0</v>
      </c>
      <c r="R165" s="8" t="s">
        <v>1451</v>
      </c>
      <c r="S165" s="9" t="s">
        <v>1451</v>
      </c>
    </row>
    <row r="166" spans="1:19">
      <c r="A166" s="23" t="s">
        <v>1487</v>
      </c>
      <c r="B166" s="23" t="s">
        <v>1501</v>
      </c>
      <c r="C166" s="23" t="s">
        <v>215</v>
      </c>
      <c r="D166" s="7"/>
      <c r="E166" s="7"/>
      <c r="F166" s="7"/>
      <c r="G166" s="7"/>
      <c r="H166" s="8"/>
      <c r="I166" s="9">
        <f t="shared" si="23"/>
        <v>0</v>
      </c>
      <c r="J166" s="6">
        <f t="shared" si="25"/>
        <v>0</v>
      </c>
      <c r="K166" s="6">
        <f t="shared" si="26"/>
        <v>0</v>
      </c>
      <c r="L166" s="13">
        <f>K166*Index!$D$22</f>
        <v>0</v>
      </c>
      <c r="N166" s="8"/>
      <c r="O166" s="6">
        <f t="shared" si="27"/>
        <v>0</v>
      </c>
      <c r="P166" s="6">
        <f>O166*Index!$H$27</f>
        <v>0</v>
      </c>
      <c r="R166" s="8" t="s">
        <v>1451</v>
      </c>
      <c r="S166" s="9" t="s">
        <v>1451</v>
      </c>
    </row>
    <row r="167" spans="1:19">
      <c r="A167" s="23" t="s">
        <v>1488</v>
      </c>
      <c r="B167" s="23" t="s">
        <v>1502</v>
      </c>
      <c r="C167" s="23" t="s">
        <v>215</v>
      </c>
      <c r="D167" s="7"/>
      <c r="E167" s="7"/>
      <c r="F167" s="7"/>
      <c r="G167" s="7"/>
      <c r="H167" s="8"/>
      <c r="I167" s="9">
        <f t="shared" ref="I167:I179" si="28">ROUND(G167*SUM(D167:E167),2)</f>
        <v>0</v>
      </c>
      <c r="J167" s="6">
        <f t="shared" si="25"/>
        <v>0</v>
      </c>
      <c r="K167" s="6">
        <f t="shared" si="26"/>
        <v>0</v>
      </c>
      <c r="L167" s="13">
        <f>K167*Index!$D$22</f>
        <v>0</v>
      </c>
      <c r="N167" s="8"/>
      <c r="O167" s="6">
        <f t="shared" si="27"/>
        <v>0</v>
      </c>
      <c r="P167" s="6">
        <f>O167*Index!$H$27</f>
        <v>0</v>
      </c>
      <c r="R167" s="8" t="s">
        <v>1451</v>
      </c>
      <c r="S167" s="9" t="s">
        <v>1451</v>
      </c>
    </row>
    <row r="168" spans="1:19">
      <c r="A168" s="23" t="s">
        <v>1489</v>
      </c>
      <c r="B168" s="23" t="s">
        <v>1503</v>
      </c>
      <c r="C168" s="23" t="s">
        <v>215</v>
      </c>
      <c r="D168" s="7"/>
      <c r="E168" s="7"/>
      <c r="F168" s="7"/>
      <c r="G168" s="7"/>
      <c r="H168" s="8"/>
      <c r="I168" s="9">
        <f t="shared" si="28"/>
        <v>0</v>
      </c>
      <c r="J168" s="6">
        <f t="shared" si="25"/>
        <v>0</v>
      </c>
      <c r="K168" s="6">
        <f t="shared" si="26"/>
        <v>0</v>
      </c>
      <c r="L168" s="13">
        <f>K168*Index!$D$22</f>
        <v>0</v>
      </c>
      <c r="N168" s="8"/>
      <c r="O168" s="6">
        <f t="shared" si="27"/>
        <v>0</v>
      </c>
      <c r="P168" s="6">
        <f>O168*Index!$H$27</f>
        <v>0</v>
      </c>
      <c r="R168" s="8" t="s">
        <v>1451</v>
      </c>
      <c r="S168" s="9" t="s">
        <v>1451</v>
      </c>
    </row>
    <row r="169" spans="1:19">
      <c r="A169" s="23" t="s">
        <v>1490</v>
      </c>
      <c r="B169" s="23" t="s">
        <v>1513</v>
      </c>
      <c r="C169" s="23" t="s">
        <v>215</v>
      </c>
      <c r="D169" s="7"/>
      <c r="E169" s="7"/>
      <c r="F169" s="7"/>
      <c r="G169" s="7"/>
      <c r="H169" s="8"/>
      <c r="I169" s="9">
        <f t="shared" si="28"/>
        <v>0</v>
      </c>
      <c r="J169" s="6">
        <f t="shared" si="25"/>
        <v>0</v>
      </c>
      <c r="K169" s="6">
        <f t="shared" si="26"/>
        <v>0</v>
      </c>
      <c r="L169" s="13">
        <f>K169*Index!$D$22</f>
        <v>0</v>
      </c>
      <c r="N169" s="8"/>
      <c r="O169" s="6">
        <f t="shared" si="27"/>
        <v>0</v>
      </c>
      <c r="P169" s="6">
        <f>O169*Index!$H$27</f>
        <v>0</v>
      </c>
      <c r="R169" s="8" t="s">
        <v>1451</v>
      </c>
      <c r="S169" s="9" t="s">
        <v>1451</v>
      </c>
    </row>
    <row r="170" spans="1:19">
      <c r="A170" s="23" t="s">
        <v>1491</v>
      </c>
      <c r="B170" s="23" t="s">
        <v>1514</v>
      </c>
      <c r="C170" s="23" t="s">
        <v>215</v>
      </c>
      <c r="D170" s="7"/>
      <c r="E170" s="7"/>
      <c r="F170" s="7"/>
      <c r="G170" s="7"/>
      <c r="H170" s="8"/>
      <c r="I170" s="9">
        <f t="shared" si="28"/>
        <v>0</v>
      </c>
      <c r="J170" s="6">
        <f t="shared" si="25"/>
        <v>0</v>
      </c>
      <c r="K170" s="6">
        <f t="shared" si="26"/>
        <v>0</v>
      </c>
      <c r="L170" s="13">
        <f>K170*Index!$D$22</f>
        <v>0</v>
      </c>
      <c r="N170" s="8"/>
      <c r="O170" s="6">
        <f t="shared" si="27"/>
        <v>0</v>
      </c>
      <c r="P170" s="6">
        <f>O170*Index!$H$27</f>
        <v>0</v>
      </c>
      <c r="R170" s="8" t="s">
        <v>1451</v>
      </c>
      <c r="S170" s="9" t="s">
        <v>1451</v>
      </c>
    </row>
    <row r="171" spans="1:19">
      <c r="A171" s="23" t="s">
        <v>1641</v>
      </c>
      <c r="B171" s="23" t="s">
        <v>1504</v>
      </c>
      <c r="C171" s="23" t="s">
        <v>215</v>
      </c>
      <c r="D171" s="7"/>
      <c r="E171" s="7"/>
      <c r="F171" s="7"/>
      <c r="G171" s="7"/>
      <c r="H171" s="8"/>
      <c r="I171" s="9">
        <f t="shared" si="28"/>
        <v>0</v>
      </c>
      <c r="J171" s="6">
        <f t="shared" si="25"/>
        <v>0</v>
      </c>
      <c r="K171" s="6">
        <f t="shared" si="26"/>
        <v>0</v>
      </c>
      <c r="L171" s="13">
        <f>K171*Index!$D$22</f>
        <v>0</v>
      </c>
      <c r="N171" s="8"/>
      <c r="O171" s="6">
        <f t="shared" si="27"/>
        <v>0</v>
      </c>
      <c r="P171" s="6">
        <f>O171*Index!$H$27</f>
        <v>0</v>
      </c>
      <c r="R171" s="8" t="s">
        <v>1451</v>
      </c>
      <c r="S171" s="9" t="s">
        <v>1451</v>
      </c>
    </row>
    <row r="172" spans="1:19">
      <c r="A172" s="23" t="s">
        <v>1642</v>
      </c>
      <c r="B172" s="23" t="s">
        <v>1505</v>
      </c>
      <c r="C172" s="23" t="s">
        <v>215</v>
      </c>
      <c r="D172" s="7"/>
      <c r="E172" s="7"/>
      <c r="F172" s="7"/>
      <c r="G172" s="7"/>
      <c r="H172" s="8"/>
      <c r="I172" s="9">
        <f t="shared" si="28"/>
        <v>0</v>
      </c>
      <c r="J172" s="6">
        <f t="shared" si="25"/>
        <v>0</v>
      </c>
      <c r="K172" s="6">
        <f t="shared" si="26"/>
        <v>0</v>
      </c>
      <c r="L172" s="13">
        <f>K172*Index!$D$22</f>
        <v>0</v>
      </c>
      <c r="N172" s="8"/>
      <c r="O172" s="6">
        <f t="shared" si="27"/>
        <v>0</v>
      </c>
      <c r="P172" s="6">
        <f>O172*Index!$H$27</f>
        <v>0</v>
      </c>
      <c r="R172" s="8" t="s">
        <v>1451</v>
      </c>
      <c r="S172" s="9" t="s">
        <v>1451</v>
      </c>
    </row>
    <row r="173" spans="1:19">
      <c r="A173" s="23" t="s">
        <v>1643</v>
      </c>
      <c r="B173" s="23" t="s">
        <v>1506</v>
      </c>
      <c r="C173" s="23" t="s">
        <v>215</v>
      </c>
      <c r="D173" s="7"/>
      <c r="E173" s="7"/>
      <c r="F173" s="7"/>
      <c r="G173" s="7"/>
      <c r="H173" s="8"/>
      <c r="I173" s="9">
        <f t="shared" si="28"/>
        <v>0</v>
      </c>
      <c r="J173" s="6">
        <f t="shared" si="25"/>
        <v>0</v>
      </c>
      <c r="K173" s="6">
        <f t="shared" si="26"/>
        <v>0</v>
      </c>
      <c r="L173" s="13">
        <f>K173*Index!$D$22</f>
        <v>0</v>
      </c>
      <c r="N173" s="8"/>
      <c r="O173" s="6">
        <f t="shared" si="27"/>
        <v>0</v>
      </c>
      <c r="P173" s="6">
        <f>O173*Index!$H$27</f>
        <v>0</v>
      </c>
      <c r="R173" s="8" t="s">
        <v>1451</v>
      </c>
      <c r="S173" s="9" t="s">
        <v>1451</v>
      </c>
    </row>
    <row r="174" spans="1:19">
      <c r="A174" s="23" t="s">
        <v>1644</v>
      </c>
      <c r="B174" s="23" t="s">
        <v>1507</v>
      </c>
      <c r="C174" s="23" t="s">
        <v>215</v>
      </c>
      <c r="D174" s="7"/>
      <c r="E174" s="7"/>
      <c r="F174" s="7"/>
      <c r="G174" s="7"/>
      <c r="H174" s="8"/>
      <c r="I174" s="9">
        <f t="shared" si="28"/>
        <v>0</v>
      </c>
      <c r="J174" s="6">
        <f t="shared" si="25"/>
        <v>0</v>
      </c>
      <c r="K174" s="6">
        <f t="shared" si="26"/>
        <v>0</v>
      </c>
      <c r="L174" s="13">
        <f>K174*Index!$D$22</f>
        <v>0</v>
      </c>
      <c r="N174" s="8"/>
      <c r="O174" s="6">
        <f t="shared" si="27"/>
        <v>0</v>
      </c>
      <c r="P174" s="6">
        <f>O174*Index!$H$27</f>
        <v>0</v>
      </c>
      <c r="R174" s="8" t="s">
        <v>1451</v>
      </c>
      <c r="S174" s="9" t="s">
        <v>1451</v>
      </c>
    </row>
    <row r="175" spans="1:19">
      <c r="A175" s="23" t="s">
        <v>1645</v>
      </c>
      <c r="B175" s="23" t="s">
        <v>1508</v>
      </c>
      <c r="C175" s="23" t="s">
        <v>215</v>
      </c>
      <c r="D175" s="7"/>
      <c r="E175" s="7"/>
      <c r="F175" s="7"/>
      <c r="G175" s="7"/>
      <c r="H175" s="8"/>
      <c r="I175" s="9">
        <f t="shared" si="28"/>
        <v>0</v>
      </c>
      <c r="J175" s="6">
        <f t="shared" si="25"/>
        <v>0</v>
      </c>
      <c r="K175" s="6">
        <f t="shared" si="26"/>
        <v>0</v>
      </c>
      <c r="L175" s="13">
        <f>K175*Index!$D$22</f>
        <v>0</v>
      </c>
      <c r="N175" s="8"/>
      <c r="O175" s="6">
        <f t="shared" si="27"/>
        <v>0</v>
      </c>
      <c r="P175" s="6">
        <f>O175*Index!$H$27</f>
        <v>0</v>
      </c>
      <c r="R175" s="8" t="s">
        <v>1451</v>
      </c>
      <c r="S175" s="9" t="s">
        <v>1451</v>
      </c>
    </row>
    <row r="176" spans="1:19">
      <c r="A176" s="23" t="s">
        <v>1646</v>
      </c>
      <c r="B176" s="23" t="s">
        <v>1509</v>
      </c>
      <c r="C176" s="23" t="s">
        <v>215</v>
      </c>
      <c r="D176" s="7"/>
      <c r="E176" s="7"/>
      <c r="F176" s="7"/>
      <c r="G176" s="7"/>
      <c r="H176" s="8"/>
      <c r="I176" s="9">
        <f t="shared" si="28"/>
        <v>0</v>
      </c>
      <c r="J176" s="6">
        <f t="shared" si="25"/>
        <v>0</v>
      </c>
      <c r="K176" s="6">
        <f t="shared" si="26"/>
        <v>0</v>
      </c>
      <c r="L176" s="13">
        <f>K176*Index!$D$22</f>
        <v>0</v>
      </c>
      <c r="N176" s="8"/>
      <c r="O176" s="6">
        <f t="shared" si="27"/>
        <v>0</v>
      </c>
      <c r="P176" s="6">
        <f>O176*Index!$H$27</f>
        <v>0</v>
      </c>
      <c r="R176" s="8" t="s">
        <v>1451</v>
      </c>
      <c r="S176" s="9" t="s">
        <v>1451</v>
      </c>
    </row>
    <row r="177" spans="1:19">
      <c r="A177" s="23" t="s">
        <v>1647</v>
      </c>
      <c r="B177" s="23" t="s">
        <v>1510</v>
      </c>
      <c r="C177" s="23" t="s">
        <v>215</v>
      </c>
      <c r="D177" s="7"/>
      <c r="E177" s="7"/>
      <c r="F177" s="7"/>
      <c r="G177" s="7"/>
      <c r="H177" s="8"/>
      <c r="I177" s="9">
        <f t="shared" si="28"/>
        <v>0</v>
      </c>
      <c r="J177" s="6">
        <f t="shared" si="25"/>
        <v>0</v>
      </c>
      <c r="K177" s="6">
        <f t="shared" si="26"/>
        <v>0</v>
      </c>
      <c r="L177" s="13">
        <f>K177*Index!$D$22</f>
        <v>0</v>
      </c>
      <c r="N177" s="8"/>
      <c r="O177" s="6">
        <f t="shared" si="27"/>
        <v>0</v>
      </c>
      <c r="P177" s="6">
        <f>O177*Index!$H$27</f>
        <v>0</v>
      </c>
      <c r="R177" s="8" t="s">
        <v>1451</v>
      </c>
      <c r="S177" s="9" t="s">
        <v>1451</v>
      </c>
    </row>
    <row r="178" spans="1:19">
      <c r="A178" s="23" t="s">
        <v>1648</v>
      </c>
      <c r="B178" s="23" t="s">
        <v>1511</v>
      </c>
      <c r="C178" s="23" t="s">
        <v>215</v>
      </c>
      <c r="D178" s="7"/>
      <c r="E178" s="7"/>
      <c r="F178" s="7"/>
      <c r="G178" s="7"/>
      <c r="H178" s="8"/>
      <c r="I178" s="9">
        <f t="shared" si="28"/>
        <v>0</v>
      </c>
      <c r="J178" s="6">
        <f t="shared" si="25"/>
        <v>0</v>
      </c>
      <c r="K178" s="6">
        <f t="shared" si="26"/>
        <v>0</v>
      </c>
      <c r="L178" s="13">
        <f>K178*Index!$D$22</f>
        <v>0</v>
      </c>
      <c r="N178" s="8"/>
      <c r="O178" s="6">
        <f t="shared" si="27"/>
        <v>0</v>
      </c>
      <c r="P178" s="6">
        <f>O178*Index!$H$27</f>
        <v>0</v>
      </c>
      <c r="R178" s="8" t="s">
        <v>1451</v>
      </c>
      <c r="S178" s="9" t="s">
        <v>1451</v>
      </c>
    </row>
    <row r="179" spans="1:19">
      <c r="A179" s="23" t="s">
        <v>1649</v>
      </c>
      <c r="B179" s="23" t="s">
        <v>1512</v>
      </c>
      <c r="C179" s="23" t="s">
        <v>215</v>
      </c>
      <c r="D179" s="7"/>
      <c r="E179" s="7"/>
      <c r="F179" s="7"/>
      <c r="G179" s="7"/>
      <c r="H179" s="8"/>
      <c r="I179" s="9">
        <f t="shared" si="28"/>
        <v>0</v>
      </c>
      <c r="J179" s="6">
        <f t="shared" si="25"/>
        <v>0</v>
      </c>
      <c r="K179" s="6">
        <f t="shared" si="26"/>
        <v>0</v>
      </c>
      <c r="L179" s="13">
        <f>K179*Index!$D$22</f>
        <v>0</v>
      </c>
      <c r="N179" s="8"/>
      <c r="O179" s="6">
        <f t="shared" si="27"/>
        <v>0</v>
      </c>
      <c r="P179" s="6">
        <f>O179*Index!$H$27</f>
        <v>0</v>
      </c>
      <c r="R179" s="8" t="s">
        <v>1451</v>
      </c>
      <c r="S179" s="9" t="s">
        <v>1451</v>
      </c>
    </row>
  </sheetData>
  <autoFilter ref="A1:S179" xr:uid="{00000000-0009-0000-0000-000004000000}">
    <sortState ref="A2:S179">
      <sortCondition ref="A1:A179"/>
    </sortState>
  </autoFilter>
  <conditionalFormatting sqref="S2:S179">
    <cfRule type="cellIs" dxfId="19" priority="27" operator="notEqual">
      <formula>$R2</formula>
    </cfRule>
    <cfRule type="cellIs" dxfId="18" priority="28" operator="equal">
      <formula>$R2</formula>
    </cfRule>
  </conditionalFormatting>
  <conditionalFormatting sqref="I9:I14 I16:I121">
    <cfRule type="cellIs" dxfId="17" priority="25" operator="notEqual">
      <formula>ROUND($H8,2)</formula>
    </cfRule>
    <cfRule type="cellIs" dxfId="16" priority="26" operator="equal">
      <formula>ROUND($H8,2)</formula>
    </cfRule>
  </conditionalFormatting>
  <conditionalFormatting sqref="I2:I121">
    <cfRule type="cellIs" dxfId="15" priority="7" operator="notEqual">
      <formula>ROUND($H2, 2)</formula>
    </cfRule>
    <cfRule type="cellIs" dxfId="14" priority="8" operator="equal">
      <formula>ROUND($H2, 2)</formula>
    </cfRule>
  </conditionalFormatting>
  <conditionalFormatting sqref="I122:I179">
    <cfRule type="cellIs" dxfId="13" priority="3" operator="notEqual">
      <formula>ROUND(#REF!,2)</formula>
    </cfRule>
    <cfRule type="cellIs" dxfId="12" priority="4" operator="equal">
      <formula>ROUND(#REF!,2)</formula>
    </cfRule>
  </conditionalFormatting>
  <conditionalFormatting sqref="I122:I179">
    <cfRule type="cellIs" dxfId="11" priority="1" operator="notEqual">
      <formula>ROUND($H122, 2)</formula>
    </cfRule>
    <cfRule type="cellIs" dxfId="10" priority="2" operator="equal">
      <formula>ROUND($H122, 2)</formula>
    </cfRule>
  </conditionalFormatting>
  <conditionalFormatting sqref="I15">
    <cfRule type="cellIs" dxfId="9" priority="57" operator="notEqual">
      <formula>ROUND(#REF!,2)</formula>
    </cfRule>
    <cfRule type="cellIs" dxfId="8" priority="58" operator="equal">
      <formula>ROUND(#REF!,2)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6"/>
  <sheetViews>
    <sheetView workbookViewId="0">
      <pane xSplit="3" ySplit="1" topLeftCell="K2" activePane="bottomRight" state="frozen"/>
      <selection pane="topRight" activeCell="D1" sqref="D1"/>
      <selection pane="bottomLeft" activeCell="A2" sqref="A2"/>
      <selection pane="bottomRight" activeCell="Q2" sqref="Q2"/>
    </sheetView>
  </sheetViews>
  <sheetFormatPr baseColWidth="10" defaultColWidth="8.83203125" defaultRowHeight="15"/>
  <cols>
    <col min="1" max="1" width="14" bestFit="1" customWidth="1"/>
    <col min="2" max="2" width="48.33203125" style="16" bestFit="1" customWidth="1"/>
    <col min="3" max="3" width="20.5" bestFit="1" customWidth="1"/>
    <col min="4" max="4" width="22.6640625" bestFit="1" customWidth="1"/>
    <col min="5" max="5" width="24.5" bestFit="1" customWidth="1"/>
    <col min="6" max="6" width="31.33203125" bestFit="1" customWidth="1"/>
    <col min="7" max="7" width="12.5" bestFit="1" customWidth="1"/>
    <col min="8" max="8" width="18.6640625" bestFit="1" customWidth="1"/>
    <col min="9" max="9" width="25" bestFit="1" customWidth="1"/>
    <col min="10" max="10" width="28.1640625" bestFit="1" customWidth="1"/>
    <col min="11" max="11" width="28.1640625" style="16" customWidth="1"/>
    <col min="13" max="13" width="21.5" bestFit="1" customWidth="1"/>
    <col min="14" max="14" width="28.1640625" bestFit="1" customWidth="1"/>
    <col min="15" max="15" width="23.1640625" bestFit="1" customWidth="1"/>
    <col min="17" max="17" width="9.33203125" bestFit="1" customWidth="1"/>
    <col min="18" max="18" width="12.5" bestFit="1" customWidth="1"/>
  </cols>
  <sheetData>
    <row r="1" spans="1:18">
      <c r="A1" s="18" t="s">
        <v>1453</v>
      </c>
      <c r="B1" s="18" t="s">
        <v>70</v>
      </c>
      <c r="C1" s="18" t="s">
        <v>38</v>
      </c>
      <c r="D1" s="3" t="s">
        <v>5</v>
      </c>
      <c r="E1" s="3" t="s">
        <v>6</v>
      </c>
      <c r="F1" s="3" t="s">
        <v>12</v>
      </c>
      <c r="G1" s="3" t="s">
        <v>7</v>
      </c>
      <c r="H1" s="3" t="s">
        <v>8</v>
      </c>
      <c r="I1" s="5" t="s">
        <v>10</v>
      </c>
      <c r="J1" s="5" t="s">
        <v>11</v>
      </c>
      <c r="K1" s="14" t="s">
        <v>1517</v>
      </c>
      <c r="L1" s="16"/>
      <c r="M1" s="3" t="s">
        <v>9</v>
      </c>
      <c r="N1" s="5" t="s">
        <v>11</v>
      </c>
      <c r="O1" s="14" t="s">
        <v>1463</v>
      </c>
      <c r="P1" s="16"/>
      <c r="Q1" s="3" t="s">
        <v>31</v>
      </c>
      <c r="R1" s="3" t="s">
        <v>32</v>
      </c>
    </row>
    <row r="2" spans="1:18">
      <c r="A2" s="23" t="s">
        <v>1433</v>
      </c>
      <c r="B2" s="23" t="s">
        <v>201</v>
      </c>
      <c r="C2" s="23" t="s">
        <v>215</v>
      </c>
      <c r="D2" s="29"/>
      <c r="E2" s="26"/>
      <c r="F2" s="8"/>
      <c r="G2" s="8"/>
      <c r="H2" s="9">
        <f>ROUND(F2*SUM(D2:E2),2)</f>
        <v>0</v>
      </c>
      <c r="I2" s="6">
        <f>G2*(1.0041)</f>
        <v>0</v>
      </c>
      <c r="J2" s="6">
        <f>I2*(1.0155)</f>
        <v>0</v>
      </c>
      <c r="K2" s="13"/>
      <c r="L2" s="16"/>
      <c r="M2" s="8"/>
      <c r="N2" s="6">
        <f>M2*(1.0155)</f>
        <v>0</v>
      </c>
      <c r="O2" s="6">
        <f>N2*Index!$H$26</f>
        <v>0</v>
      </c>
      <c r="P2" s="16"/>
      <c r="Q2" s="8">
        <v>15.806912832044199</v>
      </c>
      <c r="R2" s="9">
        <f>ROUND(Q2, 2)</f>
        <v>15.81</v>
      </c>
    </row>
    <row r="3" spans="1:18">
      <c r="A3" s="23" t="s">
        <v>1434</v>
      </c>
      <c r="B3" s="23" t="s">
        <v>202</v>
      </c>
      <c r="C3" s="23" t="s">
        <v>215</v>
      </c>
      <c r="D3" s="29"/>
      <c r="E3" s="26"/>
      <c r="F3" s="8"/>
      <c r="G3" s="8"/>
      <c r="H3" s="9">
        <f t="shared" ref="H3:H13" si="0">ROUND(F3*SUM(D3:E3),2)</f>
        <v>0</v>
      </c>
      <c r="I3" s="6">
        <f t="shared" ref="I3:I14" si="1">G3*(1.0041)</f>
        <v>0</v>
      </c>
      <c r="J3" s="6">
        <f t="shared" ref="J3:J14" si="2">I3*(1.0155)</f>
        <v>0</v>
      </c>
      <c r="K3" s="13"/>
      <c r="L3" s="16"/>
      <c r="M3" s="8"/>
      <c r="N3" s="6">
        <f t="shared" ref="N3:N15" si="3">M3*(1.0155)</f>
        <v>0</v>
      </c>
      <c r="O3" s="6">
        <f>N3*Index!$H$26</f>
        <v>0</v>
      </c>
      <c r="Q3" s="8">
        <v>31.914603248483999</v>
      </c>
      <c r="R3" s="9">
        <f t="shared" ref="R3:R9" si="4">ROUND(Q3, 2)</f>
        <v>31.91</v>
      </c>
    </row>
    <row r="4" spans="1:18">
      <c r="A4" s="23" t="s">
        <v>1435</v>
      </c>
      <c r="B4" s="23" t="s">
        <v>214</v>
      </c>
      <c r="C4" s="23" t="s">
        <v>215</v>
      </c>
      <c r="D4" s="29"/>
      <c r="E4" s="26"/>
      <c r="F4" s="8"/>
      <c r="G4" s="8"/>
      <c r="H4" s="9">
        <f t="shared" si="0"/>
        <v>0</v>
      </c>
      <c r="I4" s="6">
        <f t="shared" si="1"/>
        <v>0</v>
      </c>
      <c r="J4" s="6">
        <f t="shared" si="2"/>
        <v>0</v>
      </c>
      <c r="K4" s="13"/>
      <c r="L4" s="16"/>
      <c r="M4" s="8"/>
      <c r="N4" s="6">
        <f t="shared" si="3"/>
        <v>0</v>
      </c>
      <c r="O4" s="6">
        <f>N4*Index!$H$26</f>
        <v>0</v>
      </c>
      <c r="Q4" s="8">
        <v>59.207986315811603</v>
      </c>
      <c r="R4" s="9">
        <f t="shared" si="4"/>
        <v>59.21</v>
      </c>
    </row>
    <row r="5" spans="1:18">
      <c r="A5" s="23" t="s">
        <v>1436</v>
      </c>
      <c r="B5" s="23" t="s">
        <v>203</v>
      </c>
      <c r="C5" s="23" t="s">
        <v>215</v>
      </c>
      <c r="D5" s="29"/>
      <c r="E5" s="26"/>
      <c r="F5" s="8"/>
      <c r="G5" s="8"/>
      <c r="H5" s="9">
        <f t="shared" si="0"/>
        <v>0</v>
      </c>
      <c r="I5" s="6">
        <f t="shared" si="1"/>
        <v>0</v>
      </c>
      <c r="J5" s="6">
        <f t="shared" si="2"/>
        <v>0</v>
      </c>
      <c r="K5" s="13"/>
      <c r="L5" s="16"/>
      <c r="M5" s="8"/>
      <c r="N5" s="6">
        <f t="shared" si="3"/>
        <v>0</v>
      </c>
      <c r="O5" s="6">
        <f>N5*Index!$H$26</f>
        <v>0</v>
      </c>
      <c r="Q5" s="8">
        <v>87.790416573422107</v>
      </c>
      <c r="R5" s="9">
        <f t="shared" si="4"/>
        <v>87.79</v>
      </c>
    </row>
    <row r="6" spans="1:18">
      <c r="A6" s="23" t="s">
        <v>1437</v>
      </c>
      <c r="B6" s="23" t="s">
        <v>204</v>
      </c>
      <c r="C6" s="23" t="s">
        <v>215</v>
      </c>
      <c r="D6" s="29"/>
      <c r="E6" s="26"/>
      <c r="F6" s="8"/>
      <c r="G6" s="8"/>
      <c r="H6" s="9">
        <f t="shared" si="0"/>
        <v>0</v>
      </c>
      <c r="I6" s="6">
        <f t="shared" si="1"/>
        <v>0</v>
      </c>
      <c r="J6" s="6">
        <f t="shared" si="2"/>
        <v>0</v>
      </c>
      <c r="K6" s="13"/>
      <c r="L6" s="16"/>
      <c r="M6" s="8"/>
      <c r="N6" s="6">
        <f t="shared" si="3"/>
        <v>0</v>
      </c>
      <c r="O6" s="6">
        <f>N6*Index!$H$26</f>
        <v>0</v>
      </c>
      <c r="Q6" s="8">
        <v>113.510249567259</v>
      </c>
      <c r="R6" s="9">
        <f t="shared" si="4"/>
        <v>113.51</v>
      </c>
    </row>
    <row r="7" spans="1:18">
      <c r="A7" s="23" t="s">
        <v>1438</v>
      </c>
      <c r="B7" s="23" t="s">
        <v>205</v>
      </c>
      <c r="C7" s="23" t="s">
        <v>215</v>
      </c>
      <c r="D7" s="29"/>
      <c r="E7" s="26"/>
      <c r="F7" s="8"/>
      <c r="G7" s="8"/>
      <c r="H7" s="9">
        <f t="shared" si="0"/>
        <v>0</v>
      </c>
      <c r="I7" s="6">
        <f t="shared" si="1"/>
        <v>0</v>
      </c>
      <c r="J7" s="6">
        <f t="shared" si="2"/>
        <v>0</v>
      </c>
      <c r="K7" s="13"/>
      <c r="L7" s="16"/>
      <c r="M7" s="8"/>
      <c r="N7" s="6">
        <f t="shared" si="3"/>
        <v>0</v>
      </c>
      <c r="O7" s="6">
        <f>N7*Index!$H$26</f>
        <v>0</v>
      </c>
      <c r="Q7" s="8">
        <v>143.040295967795</v>
      </c>
      <c r="R7" s="9">
        <f t="shared" si="4"/>
        <v>143.04</v>
      </c>
    </row>
    <row r="8" spans="1:18">
      <c r="A8" s="23" t="s">
        <v>1439</v>
      </c>
      <c r="B8" s="23" t="s">
        <v>206</v>
      </c>
      <c r="C8" s="23" t="s">
        <v>215</v>
      </c>
      <c r="D8" s="29"/>
      <c r="E8" s="26"/>
      <c r="F8" s="8"/>
      <c r="G8" s="8"/>
      <c r="H8" s="9">
        <f t="shared" si="0"/>
        <v>0</v>
      </c>
      <c r="I8" s="6">
        <f t="shared" si="1"/>
        <v>0</v>
      </c>
      <c r="J8" s="6">
        <f t="shared" si="2"/>
        <v>0</v>
      </c>
      <c r="K8" s="13"/>
      <c r="L8" s="16"/>
      <c r="M8" s="8"/>
      <c r="N8" s="6">
        <f t="shared" si="3"/>
        <v>0</v>
      </c>
      <c r="O8" s="6">
        <f>N8*Index!$H$26</f>
        <v>0</v>
      </c>
      <c r="Q8" s="8">
        <v>173.172051447733</v>
      </c>
      <c r="R8" s="9">
        <f t="shared" si="4"/>
        <v>173.17</v>
      </c>
    </row>
    <row r="9" spans="1:18">
      <c r="A9" s="23" t="s">
        <v>1440</v>
      </c>
      <c r="B9" s="23" t="s">
        <v>207</v>
      </c>
      <c r="C9" s="23" t="s">
        <v>215</v>
      </c>
      <c r="D9" s="29"/>
      <c r="E9" s="26"/>
      <c r="F9" s="8"/>
      <c r="G9" s="8"/>
      <c r="H9" s="9">
        <f t="shared" si="0"/>
        <v>0</v>
      </c>
      <c r="I9" s="6">
        <f t="shared" si="1"/>
        <v>0</v>
      </c>
      <c r="J9" s="6">
        <f t="shared" si="2"/>
        <v>0</v>
      </c>
      <c r="K9" s="13"/>
      <c r="L9" s="16"/>
      <c r="M9" s="8"/>
      <c r="N9" s="6">
        <f t="shared" si="3"/>
        <v>0</v>
      </c>
      <c r="O9" s="6">
        <f>N9*Index!$H$26</f>
        <v>0</v>
      </c>
      <c r="Q9" s="8">
        <v>266.51850140603898</v>
      </c>
      <c r="R9" s="9">
        <f t="shared" si="4"/>
        <v>266.52</v>
      </c>
    </row>
    <row r="10" spans="1:18">
      <c r="A10" s="23" t="s">
        <v>1441</v>
      </c>
      <c r="B10" s="23" t="s">
        <v>213</v>
      </c>
      <c r="C10" s="23" t="s">
        <v>40</v>
      </c>
      <c r="D10" s="30">
        <v>0</v>
      </c>
      <c r="E10" s="30">
        <v>15.40111946</v>
      </c>
      <c r="F10" s="25">
        <v>1.6951863110000001</v>
      </c>
      <c r="G10" s="25">
        <v>26.10776688</v>
      </c>
      <c r="H10" s="9">
        <f t="shared" si="0"/>
        <v>26.11</v>
      </c>
      <c r="I10" s="6">
        <f>G10*(1.0041)</f>
        <v>26.214808724207998</v>
      </c>
      <c r="J10" s="6">
        <f t="shared" si="2"/>
        <v>26.621138259433224</v>
      </c>
      <c r="K10" s="13">
        <f>J10*Index!$D$22</f>
        <v>34.761455001916801</v>
      </c>
      <c r="L10" s="16"/>
      <c r="M10" s="25">
        <v>0</v>
      </c>
      <c r="N10" s="6">
        <f t="shared" si="3"/>
        <v>0</v>
      </c>
      <c r="O10" s="6">
        <f>N10*Index!$H$26</f>
        <v>0</v>
      </c>
      <c r="Q10" s="8">
        <v>34.7614550001243</v>
      </c>
      <c r="R10" s="9">
        <f t="shared" ref="R10:R12" si="5">ROUND(K10+O10,2)</f>
        <v>34.76</v>
      </c>
    </row>
    <row r="11" spans="1:18">
      <c r="A11" s="23" t="s">
        <v>1442</v>
      </c>
      <c r="B11" s="23" t="s">
        <v>212</v>
      </c>
      <c r="C11" s="23" t="s">
        <v>40</v>
      </c>
      <c r="D11" s="30">
        <v>0</v>
      </c>
      <c r="E11" s="30">
        <v>38.975439569999999</v>
      </c>
      <c r="F11" s="25">
        <v>1.7272257799999999</v>
      </c>
      <c r="G11" s="25">
        <v>67.319383990000006</v>
      </c>
      <c r="H11" s="9">
        <f t="shared" si="0"/>
        <v>67.319999999999993</v>
      </c>
      <c r="I11" s="6">
        <f t="shared" si="1"/>
        <v>67.595393464359006</v>
      </c>
      <c r="J11" s="6">
        <f t="shared" si="2"/>
        <v>68.64312206305658</v>
      </c>
      <c r="K11" s="13">
        <f>J11*Index!$D$22</f>
        <v>89.633086892537165</v>
      </c>
      <c r="L11" s="16"/>
      <c r="M11" s="25">
        <v>0</v>
      </c>
      <c r="N11" s="6">
        <f t="shared" si="3"/>
        <v>0</v>
      </c>
      <c r="O11" s="6">
        <f>N11*Index!$H$26</f>
        <v>0</v>
      </c>
      <c r="Q11" s="8">
        <v>89.633086896200396</v>
      </c>
      <c r="R11" s="9">
        <f t="shared" si="5"/>
        <v>89.63</v>
      </c>
    </row>
    <row r="12" spans="1:18">
      <c r="A12" s="23" t="s">
        <v>1443</v>
      </c>
      <c r="B12" s="23" t="s">
        <v>211</v>
      </c>
      <c r="C12" s="23" t="s">
        <v>41</v>
      </c>
      <c r="D12" s="30">
        <v>0</v>
      </c>
      <c r="E12" s="30">
        <v>23.892821779999998</v>
      </c>
      <c r="F12" s="25">
        <v>1.7340837840000001</v>
      </c>
      <c r="G12" s="25">
        <v>41.43215481</v>
      </c>
      <c r="H12" s="9">
        <f t="shared" si="0"/>
        <v>41.43</v>
      </c>
      <c r="I12" s="6">
        <f t="shared" si="1"/>
        <v>41.602026644721001</v>
      </c>
      <c r="J12" s="6">
        <f t="shared" si="2"/>
        <v>42.246858057714178</v>
      </c>
      <c r="K12" s="13">
        <f>J12*Index!$D$22</f>
        <v>55.165269081806116</v>
      </c>
      <c r="L12" s="16"/>
      <c r="M12" s="25">
        <v>0</v>
      </c>
      <c r="N12" s="6">
        <f t="shared" si="3"/>
        <v>0</v>
      </c>
      <c r="O12" s="6">
        <f>N12*Index!$H$26</f>
        <v>0</v>
      </c>
      <c r="Q12" s="8">
        <v>55.165269076806503</v>
      </c>
      <c r="R12" s="9">
        <f t="shared" si="5"/>
        <v>55.17</v>
      </c>
    </row>
    <row r="13" spans="1:18">
      <c r="A13" s="23" t="s">
        <v>1444</v>
      </c>
      <c r="B13" s="23" t="s">
        <v>210</v>
      </c>
      <c r="C13" s="23" t="s">
        <v>41</v>
      </c>
      <c r="D13" s="30">
        <v>0</v>
      </c>
      <c r="E13" s="30">
        <v>68.617039520000006</v>
      </c>
      <c r="F13" s="25">
        <v>1.7267933019999999</v>
      </c>
      <c r="G13" s="25">
        <v>118.48744430000001</v>
      </c>
      <c r="H13" s="9">
        <f t="shared" si="0"/>
        <v>118.49</v>
      </c>
      <c r="I13" s="6">
        <f t="shared" si="1"/>
        <v>118.97324282163001</v>
      </c>
      <c r="J13" s="6">
        <f t="shared" si="2"/>
        <v>120.81732808536529</v>
      </c>
      <c r="K13" s="13">
        <f>J13*Index!$D$22</f>
        <v>157.76132758722466</v>
      </c>
      <c r="L13" s="16"/>
      <c r="M13" s="25">
        <v>0</v>
      </c>
      <c r="N13" s="6">
        <f t="shared" si="3"/>
        <v>0</v>
      </c>
      <c r="O13" s="6">
        <f>N13*Index!$H$26</f>
        <v>0</v>
      </c>
      <c r="Q13" s="8">
        <v>157.76132754481401</v>
      </c>
      <c r="R13" s="9">
        <f>ROUND(K13+O13,2)</f>
        <v>157.76</v>
      </c>
    </row>
    <row r="14" spans="1:18">
      <c r="A14" s="23" t="s">
        <v>1445</v>
      </c>
      <c r="B14" s="23" t="s">
        <v>209</v>
      </c>
      <c r="C14" s="23" t="s">
        <v>215</v>
      </c>
      <c r="D14" s="30"/>
      <c r="E14" s="26"/>
      <c r="F14" s="25"/>
      <c r="G14" s="25">
        <v>45.6400358067837</v>
      </c>
      <c r="H14" s="9">
        <f>ROUND(G14,2)</f>
        <v>45.64</v>
      </c>
      <c r="I14" s="6">
        <f t="shared" si="1"/>
        <v>45.827159953591512</v>
      </c>
      <c r="J14" s="6">
        <f t="shared" si="2"/>
        <v>46.537480932872185</v>
      </c>
      <c r="K14" s="13">
        <f>J14*Index!$D$30</f>
        <v>52.601048786146706</v>
      </c>
      <c r="L14" s="16"/>
      <c r="M14" s="8">
        <v>2.5255669354838703</v>
      </c>
      <c r="N14" s="6">
        <f t="shared" si="3"/>
        <v>2.5647132229838707</v>
      </c>
      <c r="O14" s="6">
        <f>N14*Index!$H$30</f>
        <v>2.6945518298974291</v>
      </c>
      <c r="Q14" s="8">
        <v>55.295424276586203</v>
      </c>
      <c r="R14" s="9">
        <f>ROUND(K14+O14,2)</f>
        <v>55.3</v>
      </c>
    </row>
    <row r="15" spans="1:18">
      <c r="A15" s="23" t="s">
        <v>1446</v>
      </c>
      <c r="B15" s="23" t="s">
        <v>208</v>
      </c>
      <c r="C15" s="23" t="s">
        <v>215</v>
      </c>
      <c r="D15" s="30"/>
      <c r="E15" s="26"/>
      <c r="F15" s="25"/>
      <c r="G15" s="25">
        <v>201.65</v>
      </c>
      <c r="H15" s="9">
        <v>201.65</v>
      </c>
      <c r="I15" s="6"/>
      <c r="J15" s="6"/>
      <c r="K15" s="13"/>
      <c r="L15" s="16"/>
      <c r="M15" s="8"/>
      <c r="N15" s="6">
        <f t="shared" si="3"/>
        <v>0</v>
      </c>
      <c r="O15" s="6">
        <f>N15*Index!$H$26</f>
        <v>0</v>
      </c>
      <c r="Q15" s="8">
        <v>201.65</v>
      </c>
      <c r="R15" s="9">
        <f>G15</f>
        <v>201.65</v>
      </c>
    </row>
    <row r="16" spans="1:18">
      <c r="A16" s="23" t="s">
        <v>1630</v>
      </c>
      <c r="B16" s="23" t="s">
        <v>1659</v>
      </c>
      <c r="C16" s="23" t="s">
        <v>215</v>
      </c>
      <c r="D16" s="30">
        <v>7.6625754870401304</v>
      </c>
      <c r="E16" s="26">
        <v>65.826772823868794</v>
      </c>
      <c r="F16" s="25">
        <v>1.7772819199491801</v>
      </c>
      <c r="G16" s="25">
        <v>130.611290061826</v>
      </c>
      <c r="H16" s="9">
        <f t="shared" ref="H16" si="6">ROUND(F16*SUM(D16:E16),2)</f>
        <v>130.61000000000001</v>
      </c>
      <c r="I16" s="6">
        <f>G16*(1.0041)</f>
        <v>131.14679635107947</v>
      </c>
      <c r="J16" s="6">
        <f t="shared" ref="J16" si="7">I16*(1.0155)</f>
        <v>133.1795716945212</v>
      </c>
      <c r="K16" s="13">
        <f>J16*Index!$D$22</f>
        <v>173.90374684648123</v>
      </c>
      <c r="L16" s="16"/>
      <c r="M16" s="8">
        <v>6.7589827555181401</v>
      </c>
      <c r="N16" s="6">
        <f t="shared" ref="N16" si="8">M16*(1.0155)</f>
        <v>6.8637469882286721</v>
      </c>
      <c r="O16" s="6">
        <f>N16*Index!$H$27</f>
        <v>7.5762924035953265</v>
      </c>
      <c r="P16" s="16"/>
      <c r="Q16" s="8">
        <v>181.480039250077</v>
      </c>
      <c r="R16" s="9">
        <f t="shared" ref="R16" si="9">ROUND(K16+O16,2)</f>
        <v>181.48</v>
      </c>
    </row>
  </sheetData>
  <conditionalFormatting sqref="R2:R16">
    <cfRule type="cellIs" dxfId="7" priority="7" operator="notEqual">
      <formula>ROUND($Q2,2)</formula>
    </cfRule>
    <cfRule type="cellIs" dxfId="6" priority="8" operator="equal">
      <formula>ROUND($Q2,2)</formula>
    </cfRule>
  </conditionalFormatting>
  <conditionalFormatting sqref="H2:H16">
    <cfRule type="cellIs" dxfId="5" priority="1" operator="notEqual">
      <formula>ROUND($G2,2)</formula>
    </cfRule>
    <cfRule type="cellIs" dxfId="4" priority="2" operator="equal">
      <formula>ROUND($G2,2)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"/>
  <sheetViews>
    <sheetView workbookViewId="0">
      <pane xSplit="3" ySplit="1" topLeftCell="G2" activePane="bottomRight" state="frozen"/>
      <selection pane="topRight" activeCell="D1" sqref="D1"/>
      <selection pane="bottomLeft" activeCell="A2" sqref="A2"/>
      <selection pane="bottomRight" activeCell="M2" sqref="M2:M4"/>
    </sheetView>
  </sheetViews>
  <sheetFormatPr baseColWidth="10" defaultColWidth="9.1640625" defaultRowHeight="15"/>
  <cols>
    <col min="1" max="1" width="14" style="16" bestFit="1" customWidth="1"/>
    <col min="2" max="2" width="48.33203125" style="16" bestFit="1" customWidth="1"/>
    <col min="3" max="3" width="20.5" style="16" bestFit="1" customWidth="1"/>
    <col min="4" max="4" width="12.5" style="16" bestFit="1" customWidth="1"/>
    <col min="5" max="5" width="25" style="16" bestFit="1" customWidth="1"/>
    <col min="6" max="6" width="28.1640625" style="16" bestFit="1" customWidth="1"/>
    <col min="7" max="7" width="23.1640625" style="16" bestFit="1" customWidth="1"/>
    <col min="8" max="8" width="2.6640625" style="16" customWidth="1"/>
    <col min="9" max="9" width="21.5" style="16" bestFit="1" customWidth="1"/>
    <col min="10" max="10" width="28.1640625" style="16" bestFit="1" customWidth="1"/>
    <col min="11" max="11" width="23.1640625" style="16" bestFit="1" customWidth="1"/>
    <col min="12" max="12" width="2.83203125" style="16" customWidth="1"/>
    <col min="13" max="13" width="9.33203125" style="16" bestFit="1" customWidth="1"/>
    <col min="14" max="14" width="12.5" style="16" bestFit="1" customWidth="1"/>
    <col min="15" max="16384" width="9.1640625" style="16"/>
  </cols>
  <sheetData>
    <row r="1" spans="1:14">
      <c r="A1" s="18" t="s">
        <v>1453</v>
      </c>
      <c r="B1" s="18" t="s">
        <v>70</v>
      </c>
      <c r="C1" s="18" t="s">
        <v>38</v>
      </c>
      <c r="D1" s="3" t="s">
        <v>7</v>
      </c>
      <c r="E1" s="5" t="s">
        <v>10</v>
      </c>
      <c r="F1" s="5" t="s">
        <v>11</v>
      </c>
      <c r="G1" s="14" t="s">
        <v>1459</v>
      </c>
      <c r="I1" s="3" t="s">
        <v>9</v>
      </c>
      <c r="J1" s="5" t="s">
        <v>11</v>
      </c>
      <c r="K1" s="14" t="s">
        <v>1463</v>
      </c>
      <c r="M1" s="3" t="s">
        <v>31</v>
      </c>
      <c r="N1" s="3" t="s">
        <v>32</v>
      </c>
    </row>
    <row r="2" spans="1:14">
      <c r="A2" s="23" t="s">
        <v>1447</v>
      </c>
      <c r="B2" s="23" t="s">
        <v>216</v>
      </c>
      <c r="C2" s="23" t="s">
        <v>40</v>
      </c>
      <c r="D2" s="8"/>
      <c r="E2" s="6">
        <f>D2*(1.0041)</f>
        <v>0</v>
      </c>
      <c r="F2" s="6">
        <f>E2*(1.0155)</f>
        <v>0</v>
      </c>
      <c r="G2" s="13">
        <f>F2*Index!$D$21</f>
        <v>0</v>
      </c>
      <c r="I2" s="8"/>
      <c r="J2" s="6">
        <f>I2*(1.0155)</f>
        <v>0</v>
      </c>
      <c r="K2" s="6">
        <f>J2*Index!$H$26</f>
        <v>0</v>
      </c>
      <c r="M2" s="8">
        <v>54.781482440336802</v>
      </c>
      <c r="N2" s="9">
        <f>M2</f>
        <v>54.781482440336802</v>
      </c>
    </row>
    <row r="3" spans="1:14">
      <c r="A3" s="23" t="s">
        <v>1448</v>
      </c>
      <c r="B3" s="23" t="s">
        <v>218</v>
      </c>
      <c r="C3" s="23" t="s">
        <v>41</v>
      </c>
      <c r="D3" s="8"/>
      <c r="E3" s="6">
        <f>D3*(1.0041)</f>
        <v>0</v>
      </c>
      <c r="F3" s="6">
        <f t="shared" ref="F3:F4" si="0">E3*(1.0155)</f>
        <v>0</v>
      </c>
      <c r="G3" s="13">
        <f>F3*Index!$D$21</f>
        <v>0</v>
      </c>
      <c r="I3" s="8"/>
      <c r="J3" s="6">
        <f t="shared" ref="J3:J4" si="1">I3*(1.0155)</f>
        <v>0</v>
      </c>
      <c r="K3" s="6">
        <f>J3*Index!$H$26</f>
        <v>0</v>
      </c>
      <c r="M3" s="8">
        <v>268.28814092520503</v>
      </c>
      <c r="N3" s="9">
        <f t="shared" ref="N3:N4" si="2">M3</f>
        <v>268.28814092520503</v>
      </c>
    </row>
    <row r="4" spans="1:14">
      <c r="A4" s="23" t="s">
        <v>1449</v>
      </c>
      <c r="B4" s="23" t="s">
        <v>217</v>
      </c>
      <c r="C4" s="23" t="s">
        <v>41</v>
      </c>
      <c r="D4" s="8"/>
      <c r="E4" s="6">
        <f>D4*(1.0041)</f>
        <v>0</v>
      </c>
      <c r="F4" s="6">
        <f t="shared" si="0"/>
        <v>0</v>
      </c>
      <c r="G4" s="13">
        <f>F4*Index!$D$21</f>
        <v>0</v>
      </c>
      <c r="I4" s="8"/>
      <c r="J4" s="6">
        <f t="shared" si="1"/>
        <v>0</v>
      </c>
      <c r="K4" s="6">
        <f>J4*Index!$H$26</f>
        <v>0</v>
      </c>
      <c r="M4" s="8">
        <v>24.542337343749999</v>
      </c>
      <c r="N4" s="9">
        <f t="shared" si="2"/>
        <v>24.542337343749999</v>
      </c>
    </row>
  </sheetData>
  <conditionalFormatting sqref="N2:N4">
    <cfRule type="cellIs" dxfId="3" priority="5" operator="notEqual">
      <formula>$M2</formula>
    </cfRule>
    <cfRule type="cellIs" dxfId="2" priority="6" operator="equal">
      <formula>$M2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1"/>
  <sheetViews>
    <sheetView workbookViewId="0">
      <pane xSplit="3" ySplit="1" topLeftCell="J2" activePane="bottomRight" state="frozen"/>
      <selection pane="topRight" activeCell="D1" sqref="D1"/>
      <selection pane="bottomLeft" activeCell="A2" sqref="A2"/>
      <selection pane="bottomRight" activeCell="P2" sqref="P2"/>
    </sheetView>
  </sheetViews>
  <sheetFormatPr baseColWidth="10" defaultColWidth="9.1640625" defaultRowHeight="15"/>
  <cols>
    <col min="1" max="1" width="9.1640625" style="36"/>
    <col min="2" max="2" width="47.5" style="36" bestFit="1" customWidth="1"/>
    <col min="3" max="3" width="20.5" style="36" bestFit="1" customWidth="1"/>
    <col min="4" max="4" width="22.6640625" style="36" bestFit="1" customWidth="1"/>
    <col min="5" max="5" width="31.33203125" style="36" bestFit="1" customWidth="1"/>
    <col min="6" max="6" width="16.5" style="36" bestFit="1" customWidth="1"/>
    <col min="7" max="7" width="12.5" style="36" bestFit="1" customWidth="1"/>
    <col min="8" max="8" width="25" style="36" bestFit="1" customWidth="1"/>
    <col min="9" max="9" width="28.1640625" style="36" bestFit="1" customWidth="1"/>
    <col min="10" max="10" width="23.1640625" style="36" bestFit="1" customWidth="1"/>
    <col min="11" max="11" width="2.6640625" style="16" customWidth="1"/>
    <col min="12" max="12" width="21.5" style="36" bestFit="1" customWidth="1"/>
    <col min="13" max="13" width="28.1640625" style="36" bestFit="1" customWidth="1"/>
    <col min="14" max="14" width="23.1640625" style="36" bestFit="1" customWidth="1"/>
    <col min="15" max="15" width="2.6640625" style="16" customWidth="1"/>
    <col min="16" max="16" width="9.1640625" style="36"/>
    <col min="17" max="17" width="13.5" style="36" bestFit="1" customWidth="1"/>
    <col min="18" max="16384" width="9.1640625" style="36"/>
  </cols>
  <sheetData>
    <row r="1" spans="1:17">
      <c r="A1" s="18" t="s">
        <v>1453</v>
      </c>
      <c r="B1" s="18" t="s">
        <v>70</v>
      </c>
      <c r="C1" s="18" t="s">
        <v>38</v>
      </c>
      <c r="D1" s="3" t="s">
        <v>5</v>
      </c>
      <c r="E1" s="3" t="s">
        <v>1474</v>
      </c>
      <c r="F1" s="3" t="s">
        <v>1464</v>
      </c>
      <c r="G1" s="3" t="s">
        <v>7</v>
      </c>
      <c r="H1" s="5" t="s">
        <v>10</v>
      </c>
      <c r="I1" s="5" t="s">
        <v>11</v>
      </c>
      <c r="J1" s="14" t="s">
        <v>1475</v>
      </c>
      <c r="L1" s="3" t="s">
        <v>9</v>
      </c>
      <c r="M1" s="5" t="s">
        <v>11</v>
      </c>
      <c r="N1" s="14" t="s">
        <v>1463</v>
      </c>
      <c r="P1" s="3" t="s">
        <v>31</v>
      </c>
      <c r="Q1" s="3" t="s">
        <v>32</v>
      </c>
    </row>
    <row r="2" spans="1:17">
      <c r="A2" s="23" t="s">
        <v>1631</v>
      </c>
      <c r="B2" s="23" t="s">
        <v>1477</v>
      </c>
      <c r="C2" s="23" t="s">
        <v>215</v>
      </c>
      <c r="D2" s="30">
        <v>15</v>
      </c>
      <c r="E2" s="8">
        <v>1.6</v>
      </c>
      <c r="F2" s="30">
        <v>1</v>
      </c>
      <c r="G2" s="8">
        <f>D2*E2/F2</f>
        <v>24</v>
      </c>
      <c r="H2" s="6">
        <f>G2*(1.0041)</f>
        <v>24.098399999999998</v>
      </c>
      <c r="I2" s="6">
        <f>H2*(1.0155)</f>
        <v>24.471925200000001</v>
      </c>
      <c r="J2" s="13">
        <f>I2*Index!$D$30</f>
        <v>27.660477222497722</v>
      </c>
      <c r="L2" s="8">
        <v>0</v>
      </c>
      <c r="M2" s="6">
        <f>L2*(1.0155)</f>
        <v>0</v>
      </c>
      <c r="N2" s="6">
        <f>M2*Index!$H$26</f>
        <v>0</v>
      </c>
      <c r="P2" s="8" t="s">
        <v>1693</v>
      </c>
      <c r="Q2" s="9">
        <f t="shared" ref="Q2:Q11" si="0">ROUND(J2+N2,2)</f>
        <v>27.66</v>
      </c>
    </row>
    <row r="3" spans="1:17">
      <c r="A3" s="23" t="s">
        <v>1632</v>
      </c>
      <c r="B3" s="23" t="s">
        <v>1465</v>
      </c>
      <c r="C3" s="23" t="s">
        <v>215</v>
      </c>
      <c r="D3" s="30">
        <v>15</v>
      </c>
      <c r="E3" s="8">
        <v>1.6</v>
      </c>
      <c r="F3" s="30">
        <v>2</v>
      </c>
      <c r="G3" s="8">
        <f t="shared" ref="G3:G11" si="1">D3*E3/F3</f>
        <v>12</v>
      </c>
      <c r="H3" s="6">
        <f t="shared" ref="H3:H11" si="2">G3*(1.0041)</f>
        <v>12.049199999999999</v>
      </c>
      <c r="I3" s="6">
        <f t="shared" ref="I3:I11" si="3">H3*(1.0155)</f>
        <v>12.235962600000001</v>
      </c>
      <c r="J3" s="13">
        <f>I3*Index!$D$30</f>
        <v>13.830238611248861</v>
      </c>
      <c r="L3" s="8">
        <v>0</v>
      </c>
      <c r="M3" s="6">
        <f t="shared" ref="M3:M11" si="4">L3*(1.0155)</f>
        <v>0</v>
      </c>
      <c r="N3" s="6">
        <f>M3*Index!$H$26</f>
        <v>0</v>
      </c>
      <c r="P3" s="8" t="s">
        <v>1694</v>
      </c>
      <c r="Q3" s="9">
        <f t="shared" si="0"/>
        <v>13.83</v>
      </c>
    </row>
    <row r="4" spans="1:17">
      <c r="A4" s="23" t="s">
        <v>1633</v>
      </c>
      <c r="B4" s="23" t="s">
        <v>1466</v>
      </c>
      <c r="C4" s="23" t="s">
        <v>215</v>
      </c>
      <c r="D4" s="30">
        <v>15</v>
      </c>
      <c r="E4" s="8">
        <v>1.6</v>
      </c>
      <c r="F4" s="30">
        <v>3</v>
      </c>
      <c r="G4" s="8">
        <f t="shared" si="1"/>
        <v>8</v>
      </c>
      <c r="H4" s="6">
        <f t="shared" si="2"/>
        <v>8.0327999999999999</v>
      </c>
      <c r="I4" s="6">
        <f t="shared" si="3"/>
        <v>8.1573083999999998</v>
      </c>
      <c r="J4" s="13">
        <f>I4*Index!$D$30</f>
        <v>9.2201590741659061</v>
      </c>
      <c r="L4" s="8">
        <v>0</v>
      </c>
      <c r="M4" s="6">
        <f t="shared" si="4"/>
        <v>0</v>
      </c>
      <c r="N4" s="6">
        <f>M4*Index!$H$26</f>
        <v>0</v>
      </c>
      <c r="P4" s="8" t="s">
        <v>1695</v>
      </c>
      <c r="Q4" s="9">
        <f t="shared" si="0"/>
        <v>9.2200000000000006</v>
      </c>
    </row>
    <row r="5" spans="1:17">
      <c r="A5" s="23" t="s">
        <v>1634</v>
      </c>
      <c r="B5" s="23" t="s">
        <v>1467</v>
      </c>
      <c r="C5" s="23" t="s">
        <v>215</v>
      </c>
      <c r="D5" s="30">
        <v>15</v>
      </c>
      <c r="E5" s="8">
        <v>1.6</v>
      </c>
      <c r="F5" s="30">
        <v>4</v>
      </c>
      <c r="G5" s="8">
        <f t="shared" si="1"/>
        <v>6</v>
      </c>
      <c r="H5" s="6">
        <f t="shared" si="2"/>
        <v>6.0245999999999995</v>
      </c>
      <c r="I5" s="6">
        <f t="shared" si="3"/>
        <v>6.1179813000000003</v>
      </c>
      <c r="J5" s="13">
        <f>I5*Index!$D$30</f>
        <v>6.9151193056244304</v>
      </c>
      <c r="L5" s="8">
        <v>0</v>
      </c>
      <c r="M5" s="6">
        <f t="shared" si="4"/>
        <v>0</v>
      </c>
      <c r="N5" s="6">
        <f>M5*Index!$H$26</f>
        <v>0</v>
      </c>
      <c r="P5" s="8" t="s">
        <v>1696</v>
      </c>
      <c r="Q5" s="9">
        <f t="shared" si="0"/>
        <v>6.92</v>
      </c>
    </row>
    <row r="6" spans="1:17">
      <c r="A6" s="23" t="s">
        <v>1635</v>
      </c>
      <c r="B6" s="23" t="s">
        <v>1468</v>
      </c>
      <c r="C6" s="23" t="s">
        <v>215</v>
      </c>
      <c r="D6" s="30">
        <v>15</v>
      </c>
      <c r="E6" s="8">
        <v>1.6</v>
      </c>
      <c r="F6" s="30">
        <v>5</v>
      </c>
      <c r="G6" s="8">
        <f t="shared" si="1"/>
        <v>4.8</v>
      </c>
      <c r="H6" s="6">
        <f t="shared" si="2"/>
        <v>4.81968</v>
      </c>
      <c r="I6" s="6">
        <f t="shared" si="3"/>
        <v>4.8943850400000004</v>
      </c>
      <c r="J6" s="13">
        <f>I6*Index!$D$30</f>
        <v>5.5320954444995447</v>
      </c>
      <c r="L6" s="8">
        <v>0</v>
      </c>
      <c r="M6" s="6">
        <f t="shared" si="4"/>
        <v>0</v>
      </c>
      <c r="N6" s="6">
        <f>M6*Index!$H$26</f>
        <v>0</v>
      </c>
      <c r="P6" s="8" t="s">
        <v>1697</v>
      </c>
      <c r="Q6" s="9">
        <f t="shared" si="0"/>
        <v>5.53</v>
      </c>
    </row>
    <row r="7" spans="1:17">
      <c r="A7" s="23" t="s">
        <v>1636</v>
      </c>
      <c r="B7" s="23" t="s">
        <v>1469</v>
      </c>
      <c r="C7" s="23" t="s">
        <v>215</v>
      </c>
      <c r="D7" s="30">
        <v>15</v>
      </c>
      <c r="E7" s="8">
        <v>1.6</v>
      </c>
      <c r="F7" s="30">
        <v>6</v>
      </c>
      <c r="G7" s="8">
        <f t="shared" si="1"/>
        <v>4</v>
      </c>
      <c r="H7" s="6">
        <f t="shared" si="2"/>
        <v>4.0164</v>
      </c>
      <c r="I7" s="6">
        <f t="shared" si="3"/>
        <v>4.0786541999999999</v>
      </c>
      <c r="J7" s="13">
        <f>I7*Index!$D$30</f>
        <v>4.610079537082953</v>
      </c>
      <c r="L7" s="8">
        <v>0</v>
      </c>
      <c r="M7" s="6">
        <f t="shared" si="4"/>
        <v>0</v>
      </c>
      <c r="N7" s="6">
        <f>M7*Index!$H$26</f>
        <v>0</v>
      </c>
      <c r="P7" s="8" t="s">
        <v>1698</v>
      </c>
      <c r="Q7" s="9">
        <f t="shared" si="0"/>
        <v>4.6100000000000003</v>
      </c>
    </row>
    <row r="8" spans="1:17">
      <c r="A8" s="23" t="s">
        <v>1637</v>
      </c>
      <c r="B8" s="23" t="s">
        <v>1470</v>
      </c>
      <c r="C8" s="23" t="s">
        <v>215</v>
      </c>
      <c r="D8" s="30">
        <v>15</v>
      </c>
      <c r="E8" s="8">
        <v>1.6</v>
      </c>
      <c r="F8" s="30">
        <v>7</v>
      </c>
      <c r="G8" s="8">
        <f t="shared" si="1"/>
        <v>3.4285714285714284</v>
      </c>
      <c r="H8" s="6">
        <f t="shared" si="2"/>
        <v>3.4426285714285711</v>
      </c>
      <c r="I8" s="6">
        <f t="shared" si="3"/>
        <v>3.4959893142857141</v>
      </c>
      <c r="J8" s="13">
        <f>I8*Index!$D$30</f>
        <v>3.9514967460711028</v>
      </c>
      <c r="L8" s="8">
        <v>0</v>
      </c>
      <c r="M8" s="6">
        <f t="shared" si="4"/>
        <v>0</v>
      </c>
      <c r="N8" s="6">
        <f>M8*Index!$H$26</f>
        <v>0</v>
      </c>
      <c r="P8" s="8" t="s">
        <v>1699</v>
      </c>
      <c r="Q8" s="9">
        <f t="shared" si="0"/>
        <v>3.95</v>
      </c>
    </row>
    <row r="9" spans="1:17">
      <c r="A9" s="23" t="s">
        <v>1638</v>
      </c>
      <c r="B9" s="23" t="s">
        <v>1471</v>
      </c>
      <c r="C9" s="23" t="s">
        <v>215</v>
      </c>
      <c r="D9" s="30">
        <v>15</v>
      </c>
      <c r="E9" s="8">
        <v>1.6</v>
      </c>
      <c r="F9" s="30">
        <v>8</v>
      </c>
      <c r="G9" s="8">
        <f t="shared" si="1"/>
        <v>3</v>
      </c>
      <c r="H9" s="6">
        <f t="shared" si="2"/>
        <v>3.0122999999999998</v>
      </c>
      <c r="I9" s="6">
        <f t="shared" si="3"/>
        <v>3.0589906500000001</v>
      </c>
      <c r="J9" s="13">
        <f>I9*Index!$D$30</f>
        <v>3.4575596528122152</v>
      </c>
      <c r="L9" s="8">
        <v>0</v>
      </c>
      <c r="M9" s="6">
        <f t="shared" si="4"/>
        <v>0</v>
      </c>
      <c r="N9" s="6">
        <f>M9*Index!$H$26</f>
        <v>0</v>
      </c>
      <c r="P9" s="8" t="s">
        <v>1700</v>
      </c>
      <c r="Q9" s="9">
        <f t="shared" si="0"/>
        <v>3.46</v>
      </c>
    </row>
    <row r="10" spans="1:17">
      <c r="A10" s="23" t="s">
        <v>1639</v>
      </c>
      <c r="B10" s="23" t="s">
        <v>1472</v>
      </c>
      <c r="C10" s="23" t="s">
        <v>215</v>
      </c>
      <c r="D10" s="30">
        <v>15</v>
      </c>
      <c r="E10" s="8">
        <v>1.6</v>
      </c>
      <c r="F10" s="30">
        <v>9</v>
      </c>
      <c r="G10" s="8">
        <f t="shared" si="1"/>
        <v>2.6666666666666665</v>
      </c>
      <c r="H10" s="6">
        <f t="shared" si="2"/>
        <v>2.6776</v>
      </c>
      <c r="I10" s="6">
        <f t="shared" si="3"/>
        <v>2.7191028000000004</v>
      </c>
      <c r="J10" s="13">
        <f>I10*Index!$D$30</f>
        <v>3.0733863580553029</v>
      </c>
      <c r="L10" s="8">
        <v>0</v>
      </c>
      <c r="M10" s="6">
        <f t="shared" si="4"/>
        <v>0</v>
      </c>
      <c r="N10" s="6">
        <f>M10*Index!$H$26</f>
        <v>0</v>
      </c>
      <c r="P10" s="8" t="s">
        <v>1701</v>
      </c>
      <c r="Q10" s="9">
        <f t="shared" si="0"/>
        <v>3.07</v>
      </c>
    </row>
    <row r="11" spans="1:17">
      <c r="A11" s="23" t="s">
        <v>1640</v>
      </c>
      <c r="B11" s="23" t="s">
        <v>1473</v>
      </c>
      <c r="C11" s="23" t="s">
        <v>215</v>
      </c>
      <c r="D11" s="30">
        <v>15</v>
      </c>
      <c r="E11" s="8">
        <v>1.6</v>
      </c>
      <c r="F11" s="30">
        <v>10</v>
      </c>
      <c r="G11" s="8">
        <f t="shared" si="1"/>
        <v>2.4</v>
      </c>
      <c r="H11" s="6">
        <f t="shared" si="2"/>
        <v>2.40984</v>
      </c>
      <c r="I11" s="6">
        <f t="shared" si="3"/>
        <v>2.4471925200000002</v>
      </c>
      <c r="J11" s="13">
        <f>I11*Index!$D$30</f>
        <v>2.7660477222497724</v>
      </c>
      <c r="L11" s="8">
        <v>0</v>
      </c>
      <c r="M11" s="6">
        <f t="shared" si="4"/>
        <v>0</v>
      </c>
      <c r="N11" s="6">
        <f>M11*Index!$H$26</f>
        <v>0</v>
      </c>
      <c r="P11" s="8" t="s">
        <v>1702</v>
      </c>
      <c r="Q11" s="9">
        <f t="shared" si="0"/>
        <v>2.77</v>
      </c>
    </row>
  </sheetData>
  <phoneticPr fontId="34" type="noConversion"/>
  <conditionalFormatting sqref="Q2:Q11">
    <cfRule type="cellIs" dxfId="1" priority="1" operator="notEqual">
      <formula>ROUND($P2,2)</formula>
    </cfRule>
    <cfRule type="cellIs" dxfId="0" priority="2" operator="equal">
      <formula>ROUND($P2,2)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62769a40-37e0-45cc-9869-824e861ba835" ContentTypeId="0x01010089BF87867BB8444E97CDA015CAB0EF55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NZa Excel" ma:contentTypeID="0x01010089BF87867BB8444E97CDA015CAB0EF55005683B06B72E92F4DAA0A916FF965CA7B" ma:contentTypeVersion="13" ma:contentTypeDescription="Create a new NZa Excel document." ma:contentTypeScope="" ma:versionID="ff981b4bc024cb6e4f2c5fa34ad83ac5">
  <xsd:schema xmlns:xsd="http://www.w3.org/2001/XMLSchema" xmlns:xs="http://www.w3.org/2001/XMLSchema" xmlns:p="http://schemas.microsoft.com/office/2006/metadata/properties" xmlns:ns2="7f26298d-0d4d-4af7-92ce-0ab1d43f87ad" xmlns:ns3="ec5b2b69-6c4c-418b-9421-416a62583ec4" targetNamespace="http://schemas.microsoft.com/office/2006/metadata/properties" ma:root="true" ma:fieldsID="2fd6145dee6cee648ed4c0af13b35c66" ns2:_="" ns3:_="">
    <xsd:import namespace="7f26298d-0d4d-4af7-92ce-0ab1d43f87ad"/>
    <xsd:import namespace="ec5b2b69-6c4c-418b-9421-416a62583ec4"/>
    <xsd:element name="properties">
      <xsd:complexType>
        <xsd:sequence>
          <xsd:element name="documentManagement">
            <xsd:complexType>
              <xsd:all>
                <xsd:element ref="ns2:NZaDocumentTypeTaxHTField0" minOccurs="0"/>
                <xsd:element ref="ns2:TaxCatchAll" minOccurs="0"/>
                <xsd:element ref="ns2:TaxCatchAllLabel" minOccurs="0"/>
                <xsd:element ref="ns2:NZaCode" minOccurs="0"/>
                <xsd:element ref="ns2:NZaSitenaam" minOccurs="0"/>
                <xsd:element ref="ns2:TaxKeywordTaxHTField" minOccurs="0"/>
                <xsd:element ref="ns3:Projectmanagement" minOccurs="0"/>
                <xsd:element ref="ns3:Onderwerpen" minOccurs="0"/>
                <xsd:element ref="ns3:Onderhoudsjaar"/>
                <xsd:element ref="ns3:subonderwerp" minOccurs="0"/>
                <xsd:element ref="ns2:Overlegdatum" minOccurs="0"/>
                <xsd:element ref="ns3:Release" minOccurs="0"/>
                <xsd:element ref="ns3:Datum_x0020_document"/>
                <xsd:element ref="ns3:Archie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6298d-0d4d-4af7-92ce-0ab1d43f87ad" elementFormDefault="qualified">
    <xsd:import namespace="http://schemas.microsoft.com/office/2006/documentManagement/types"/>
    <xsd:import namespace="http://schemas.microsoft.com/office/infopath/2007/PartnerControls"/>
    <xsd:element name="NZaDocumentTypeTaxHTField0" ma:index="8" ma:taxonomy="true" ma:internalName="NZaDocumentTypeTaxHTField0" ma:taxonomyFieldName="NZaDocumentType" ma:displayName="Document type" ma:readOnly="false" ma:default="-1;#Memo|78ba084f-d3d0-4a7b-8705-51a954ccf820" ma:fieldId="{56b81d61-629f-4ad5-8d2c-3484250b19ad}" ma:sspId="62769a40-37e0-45cc-9869-824e861ba835" ma:termSetId="b01610fc-3b6f-48de-a7db-c93324c2be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34a73c2-c3ae-47d8-8ad0-6adeed4d18b7}" ma:internalName="TaxCatchAll" ma:readOnly="false" ma:showField="CatchAllData" ma:web="ad7ad33e-ad1e-41c8-8bbc-67343d3eaa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34a73c2-c3ae-47d8-8ad0-6adeed4d18b7}" ma:internalName="TaxCatchAllLabel" ma:readOnly="true" ma:showField="CatchAllDataLabel" ma:web="ad7ad33e-ad1e-41c8-8bbc-67343d3eaa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ZaCode" ma:index="12" nillable="true" ma:displayName="Code" ma:indexed="true" ma:internalName="NZaCode" ma:readOnly="false">
      <xsd:simpleType>
        <xsd:restriction base="dms:Text">
          <xsd:maxLength value="255"/>
        </xsd:restriction>
      </xsd:simpleType>
    </xsd:element>
    <xsd:element name="NZaSitenaam" ma:index="13" nillable="true" ma:displayName="Sitenaam" ma:default="Home" ma:indexed="true" ma:internalName="NZaSitenaam" ma:readOnly="false">
      <xsd:simpleType>
        <xsd:restriction base="dms:Text">
          <xsd:maxLength value="255"/>
        </xsd:restriction>
      </xsd:simpleType>
    </xsd:element>
    <xsd:element name="TaxKeywordTaxHTField" ma:index="14" nillable="true" ma:taxonomy="true" ma:internalName="TaxKeywordTaxHTField" ma:taxonomyFieldName="TaxKeyword" ma:displayName="Extra zoekwoorden" ma:readOnly="false" ma:fieldId="{23f27201-bee3-471e-b2e7-b64fd8b7ca38}" ma:taxonomyMulti="true" ma:sspId="62769a40-37e0-45cc-9869-824e861ba835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Overlegdatum" ma:index="20" nillable="true" ma:displayName="Overlegdatum" ma:format="DateOnly" ma:internalName="Overleg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b2b69-6c4c-418b-9421-416a62583ec4" elementFormDefault="qualified">
    <xsd:import namespace="http://schemas.microsoft.com/office/2006/documentManagement/types"/>
    <xsd:import namespace="http://schemas.microsoft.com/office/infopath/2007/PartnerControls"/>
    <xsd:element name="Projectmanagement" ma:index="16" nillable="true" ma:displayName="Hoofdonderwerp" ma:format="Dropdown" ma:internalName="Projectmanagement">
      <xsd:simpleType>
        <xsd:restriction base="dms:Choice">
          <xsd:enumeration value="Aanwijzingen en voorhangbrieven"/>
          <xsd:enumeration value="Archief"/>
          <xsd:enumeration value="Bestuurlijk extern"/>
          <xsd:enumeration value="Bezwaren"/>
          <xsd:enumeration value="Facultatieve prestatie"/>
          <xsd:enumeration value="Informatiekaarten"/>
          <xsd:enumeration value="Monitors"/>
          <xsd:enumeration value="Onderhoudspunten"/>
          <xsd:enumeration value="Overleg"/>
          <xsd:enumeration value="Productiviteitsonderzoek"/>
          <xsd:enumeration value="Projectmanagement"/>
          <xsd:enumeration value="Release"/>
          <xsd:enumeration value="Herijkingsonderzoek 2024"/>
          <xsd:enumeration value="Tarieven"/>
          <xsd:enumeration value="Verkenning eigen risico ggz"/>
        </xsd:restriction>
      </xsd:simpleType>
    </xsd:element>
    <xsd:element name="Onderwerpen" ma:index="17" nillable="true" ma:displayName="Onderwerpen" ma:format="Dropdown" ma:internalName="Onderwerpen">
      <xsd:simpleType>
        <xsd:restriction base="dms:Choice">
          <xsd:enumeration value="Algemeen"/>
          <xsd:enumeration value="Communicatie"/>
          <xsd:enumeration value="Juridisch"/>
          <xsd:enumeration value="Overleg/werkgroep extern"/>
          <xsd:enumeration value="Overleg/afstemming intern"/>
          <xsd:enumeration value="Planning"/>
          <xsd:enumeration value="Projectmanagement"/>
          <xsd:enumeration value="Verantwoording"/>
          <xsd:enumeration value="Tarieven/berekeningen"/>
          <xsd:enumeration value="Uitvraag 2024"/>
        </xsd:restriction>
      </xsd:simpleType>
    </xsd:element>
    <xsd:element name="Onderhoudsjaar" ma:index="18" ma:displayName="Onderhoudsjaar" ma:default="2024" ma:format="Dropdown" ma:internalName="Onderhoudsjaar" ma:readOnly="false">
      <xsd:simpleType>
        <xsd:restriction base="dms:Choice">
          <xsd:enumeration value="2022"/>
          <xsd:enumeration value="2023"/>
          <xsd:enumeration value="2024"/>
          <xsd:enumeration value="2024 B-release"/>
          <xsd:enumeration value="2025"/>
          <xsd:enumeration value="2026"/>
        </xsd:restriction>
      </xsd:simpleType>
    </xsd:element>
    <xsd:element name="subonderwerp" ma:index="19" nillable="true" ma:displayName="Subonderwerp" ma:format="RadioButtons" ma:internalName="subonderwerp" ma:readOnly="false">
      <xsd:simpleType>
        <xsd:restriction base="dms:Choice">
          <xsd:enumeration value="Algemeen"/>
          <xsd:enumeration value="Aanwijzingen en voorhangbrieven"/>
          <xsd:enumeration value="Declaratiedata"/>
          <xsd:enumeration value="Productiviteitsonderzoek"/>
          <xsd:enumeration value="Tarieven/berekeningen"/>
          <xsd:enumeration value="Uitvraag 2024"/>
          <xsd:enumeration value="------------"/>
          <xsd:enumeration value="ICT Overleg"/>
          <xsd:enumeration value="Bestuurlijk overleg"/>
          <xsd:enumeration value="Onderhoudsoverleg"/>
          <xsd:enumeration value="Overig overleg"/>
          <xsd:enumeration value="---------WIJZIGINGSVERZOEKEN"/>
          <xsd:enumeration value="Ambulante detox"/>
          <xsd:enumeration value="Ambulante methadonverstrekking"/>
          <xsd:enumeration value="Beveiligingsniveaus"/>
          <xsd:enumeration value="Categorisering beroepen"/>
          <xsd:enumeration value="Consultatie euthanasieverzoek"/>
          <xsd:enumeration value="Consultatiefunctie sociaal domein"/>
          <xsd:enumeration value="Contingency Management"/>
          <xsd:enumeration value="Extramurale parameters"/>
          <xsd:enumeration value="Groepsconsulten"/>
          <xsd:enumeration value="Informatie-elementen"/>
          <xsd:enumeration value="Integrale verblijfsdag tbs"/>
          <xsd:enumeration value="Intercollegiaal overleg"/>
          <xsd:enumeration value="Klinische dagen met somatische comorbiditeit"/>
          <xsd:enumeration value="Meerzorgregeling"/>
          <xsd:enumeration value="Niet-patiëntgebonden coördinatiekosten / ketenveldnorm"/>
          <xsd:enumeration value="Opleideling"/>
          <xsd:enumeration value="Ozp labkosten"/>
          <xsd:enumeration value="Plaatsingsbesluit"/>
          <xsd:enumeration value="Psychodiagnostiek"/>
          <xsd:enumeration value="Psychodiagnostiek - extra tijdsranges"/>
          <xsd:enumeration value="Reistijd BW zelfde aanbieder"/>
          <xsd:enumeration value="rTMS"/>
          <xsd:enumeration value="Settings"/>
          <xsd:enumeration value="Spravato indicatie op factuur"/>
          <xsd:enumeration value="Superbrains"/>
          <xsd:enumeration value="Tarieven"/>
          <xsd:enumeration value="Verbetering groepsconsulten en Toeslag Inzet tolk"/>
          <xsd:enumeration value="Forensische zorg"/>
          <xsd:enumeration value="VR-cgt"/>
        </xsd:restriction>
      </xsd:simpleType>
    </xsd:element>
    <xsd:element name="Release" ma:index="21" nillable="true" ma:displayName="Release" ma:default="A" ma:format="Dropdown" ma:internalName="Release">
      <xsd:simpleType>
        <xsd:restriction base="dms:Choice">
          <xsd:enumeration value="A"/>
          <xsd:enumeration value="B"/>
          <xsd:enumeration value="C"/>
          <xsd:enumeration value="D"/>
          <xsd:enumeration value="E"/>
        </xsd:restriction>
      </xsd:simpleType>
    </xsd:element>
    <xsd:element name="Datum_x0020_document" ma:index="22" ma:displayName="Datum document" ma:default="[today]" ma:format="DateOnly" ma:internalName="Datum_x0020_document">
      <xsd:simpleType>
        <xsd:restriction base="dms:DateTime"/>
      </xsd:simpleType>
    </xsd:element>
    <xsd:element name="Archief" ma:index="23" nillable="true" ma:displayName="Archief" ma:default="Nee" ma:format="Dropdown" ma:internalName="Archief">
      <xsd:simpleType>
        <xsd:restriction base="dms:Choice">
          <xsd:enumeration value="Ja"/>
          <xsd:enumeration value="Ne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7f26298d-0d4d-4af7-92ce-0ab1d43f87ad">
      <Terms xmlns="http://schemas.microsoft.com/office/infopath/2007/PartnerControls">
        <TermInfo xmlns="http://schemas.microsoft.com/office/infopath/2007/PartnerControls">
          <TermName xmlns="http://schemas.microsoft.com/office/infopath/2007/PartnerControls">tarieven</TermName>
          <TermId xmlns="http://schemas.microsoft.com/office/infopath/2007/PartnerControls">262aebd8-ac9f-4ffd-9792-896fa4206654</TermId>
        </TermInfo>
        <TermInfo xmlns="http://schemas.microsoft.com/office/infopath/2007/PartnerControls">
          <TermName xmlns="http://schemas.microsoft.com/office/infopath/2007/PartnerControls">verantwoording</TermName>
          <TermId xmlns="http://schemas.microsoft.com/office/infopath/2007/PartnerControls">60efa0e2-52be-4495-adc8-c81af64803f0</TermId>
        </TermInfo>
      </Terms>
    </TaxKeywordTaxHTField>
    <NZaDocumentTypeTaxHTField0 xmlns="7f26298d-0d4d-4af7-92ce-0ab1d43f87a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Spreadsheet</TermName>
          <TermId xmlns="http://schemas.microsoft.com/office/infopath/2007/PartnerControls">052b0116-d3a3-4b56-8b82-32a1e94cf144</TermId>
        </TermInfo>
      </Terms>
    </NZaDocumentTypeTaxHTField0>
    <TaxCatchAll xmlns="7f26298d-0d4d-4af7-92ce-0ab1d43f87ad">
      <Value>83</Value>
      <Value>12</Value>
      <Value>84</Value>
    </TaxCatchAll>
    <NZaSitenaam xmlns="7f26298d-0d4d-4af7-92ce-0ab1d43f87ad">Zorgprestatiemodel</NZaSitenaam>
    <NZaCode xmlns="7f26298d-0d4d-4af7-92ce-0ab1d43f87ad" xsi:nil="true"/>
    <Overlegdatum xmlns="7f26298d-0d4d-4af7-92ce-0ab1d43f87ad" xsi:nil="true"/>
    <Onderhoudsjaar xmlns="ec5b2b69-6c4c-418b-9421-416a62583ec4">2024 B-release</Onderhoudsjaar>
    <Archief xmlns="ec5b2b69-6c4c-418b-9421-416a62583ec4">Nee</Archief>
    <Onderwerpen xmlns="ec5b2b69-6c4c-418b-9421-416a62583ec4">Tarieven/berekeningen</Onderwerpen>
    <Datum_x0020_document xmlns="ec5b2b69-6c4c-418b-9421-416a62583ec4">2023-11-04T23:00:00+00:00</Datum_x0020_document>
    <subonderwerp xmlns="ec5b2b69-6c4c-418b-9421-416a62583ec4">Tarieven/berekeningen</subonderwerp>
    <Projectmanagement xmlns="ec5b2b69-6c4c-418b-9421-416a62583ec4">Release</Projectmanagement>
    <Release xmlns="ec5b2b69-6c4c-418b-9421-416a62583ec4">B</Releas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E7A143-0923-43E7-A9C9-2E0278CC978B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57F0319-C089-4F69-A435-A3748A697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26298d-0d4d-4af7-92ce-0ab1d43f87ad"/>
    <ds:schemaRef ds:uri="ec5b2b69-6c4c-418b-9421-416a62583e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27CE04-0799-4CF8-B4EF-AA71AEF15924}">
  <ds:schemaRefs>
    <ds:schemaRef ds:uri="7f26298d-0d4d-4af7-92ce-0ab1d43f87ad"/>
    <ds:schemaRef ds:uri="http://purl.org/dc/terms/"/>
    <ds:schemaRef ds:uri="ec5b2b69-6c4c-418b-9421-416a62583ec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870C2CF-1BB6-4D05-82C0-81F48F46AB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Index</vt:lpstr>
      <vt:lpstr>Consult</vt:lpstr>
      <vt:lpstr>Groepsconsult</vt:lpstr>
      <vt:lpstr>Verblijf</vt:lpstr>
      <vt:lpstr>Overige prestaties</vt:lpstr>
      <vt:lpstr>Toeslag consult</vt:lpstr>
      <vt:lpstr>Toeslag verblijf</vt:lpstr>
      <vt:lpstr>Toeslag groepsconsult</vt:lpstr>
    </vt:vector>
  </TitlesOfParts>
  <Company>Nederlandse Zorgautoriteit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Verantwoording tarieven zorgprestatiemodel</dc:title>
  <dc:creator>Leenders, Max</dc:creator>
  <cp:keywords>verantwoording; tarieven</cp:keywords>
  <cp:lastModifiedBy>A.C. (Audrey) de Jong</cp:lastModifiedBy>
  <dcterms:created xsi:type="dcterms:W3CDTF">2021-03-05T08:32:43Z</dcterms:created>
  <dcterms:modified xsi:type="dcterms:W3CDTF">2023-12-11T15:02:58Z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0x01010089BF87867BB8444E97CDA015CAB0EF55005683B06B72E92F4DAA0A916FF965CA7B</vt:lpwstr>
  </property>
  <property fmtid="{D5CDD505-2E9C-101B-9397-08002B2CF9AE}" pid="3" name="TaxKeyword">
    <vt:lpwstr>83;#tarieven|262aebd8-ac9f-4ffd-9792-896fa4206654;#84;#verantwoording|60efa0e2-52be-4495-adc8-c81af64803f0</vt:lpwstr>
  </property>
  <property fmtid="{D5CDD505-2E9C-101B-9397-08002B2CF9AE}" pid="4" name="NZAKeywords">
    <vt:lpwstr>3;#Geestelijke gezondheidszorg|e9edb618-4ff6-43f0-9c38-1cfc39721967</vt:lpwstr>
  </property>
  <property fmtid="{D5CDD505-2E9C-101B-9397-08002B2CF9AE}" pid="5" name="NZaDocumentType">
    <vt:lpwstr>12;#Spreadsheet|052b0116-d3a3-4b56-8b82-32a1e94cf144</vt:lpwstr>
  </property>
  <property fmtid="{D5CDD505-2E9C-101B-9397-08002B2CF9AE}" pid="6" name="SharedWithUsers">
    <vt:lpwstr>39;#Luggenhorst, Vera;#41;#Eggink, Willem;#19;#Pelgröm, Vincent;#36;#Haan, Roel de</vt:lpwstr>
  </property>
</Properties>
</file>